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-1\Desktop\Отчет по МП\Отчет по МП 2025\"/>
    </mc:Choice>
  </mc:AlternateContent>
  <bookViews>
    <workbookView xWindow="0" yWindow="0" windowWidth="28800" windowHeight="11835"/>
  </bookViews>
  <sheets>
    <sheet name="Отчет МП за 1 полугодие 2025" sheetId="6" r:id="rId1"/>
  </sheets>
  <definedNames>
    <definedName name="_xlnm._FilterDatabase" localSheetId="0" hidden="1">'Отчет МП за 1 полугодие 2025'!$A$7:$P$207</definedName>
    <definedName name="Excel_BuiltIn__FilterDatabase_1">#REF!</definedName>
  </definedNames>
  <calcPr calcId="152511"/>
</workbook>
</file>

<file path=xl/calcChain.xml><?xml version="1.0" encoding="utf-8"?>
<calcChain xmlns="http://schemas.openxmlformats.org/spreadsheetml/2006/main">
  <c r="O10" i="6" l="1"/>
  <c r="O12" i="6"/>
  <c r="P12" i="6"/>
  <c r="O15" i="6"/>
  <c r="P15" i="6"/>
  <c r="O16" i="6"/>
  <c r="P16" i="6"/>
  <c r="O17" i="6"/>
  <c r="P17" i="6"/>
  <c r="O18" i="6"/>
  <c r="P18" i="6"/>
  <c r="P19" i="6"/>
  <c r="O22" i="6"/>
  <c r="P22" i="6"/>
  <c r="O25" i="6"/>
  <c r="P25" i="6"/>
  <c r="O28" i="6"/>
  <c r="P28" i="6"/>
  <c r="O31" i="6"/>
  <c r="P31" i="6"/>
  <c r="O34" i="6"/>
  <c r="O35" i="6"/>
  <c r="P35" i="6"/>
  <c r="O36" i="6"/>
  <c r="P36" i="6"/>
  <c r="O40" i="6"/>
  <c r="P40" i="6"/>
  <c r="O41" i="6"/>
  <c r="P41" i="6"/>
  <c r="O42" i="6"/>
  <c r="P42" i="6"/>
  <c r="O44" i="6"/>
  <c r="P44" i="6"/>
  <c r="O47" i="6"/>
  <c r="P47" i="6"/>
  <c r="O49" i="6"/>
  <c r="P49" i="6"/>
  <c r="O51" i="6"/>
  <c r="P51" i="6"/>
  <c r="O52" i="6"/>
  <c r="O56" i="6"/>
  <c r="O57" i="6"/>
  <c r="P57" i="6"/>
  <c r="O58" i="6"/>
  <c r="P58" i="6"/>
  <c r="O59" i="6"/>
  <c r="P59" i="6"/>
  <c r="O60" i="6"/>
  <c r="P60" i="6"/>
  <c r="O62" i="6"/>
  <c r="P62" i="6"/>
  <c r="O63" i="6"/>
  <c r="O65" i="6"/>
  <c r="O66" i="6"/>
  <c r="P66" i="6"/>
  <c r="O68" i="6"/>
  <c r="O71" i="6"/>
  <c r="P71" i="6"/>
  <c r="O73" i="6"/>
  <c r="O74" i="6"/>
  <c r="P74" i="6"/>
  <c r="O76" i="6"/>
  <c r="O79" i="6"/>
  <c r="P79" i="6"/>
  <c r="O81" i="6"/>
  <c r="P81" i="6"/>
  <c r="O82" i="6"/>
  <c r="P82" i="6"/>
  <c r="O83" i="6"/>
  <c r="P83" i="6"/>
  <c r="O85" i="6"/>
  <c r="O87" i="6"/>
  <c r="O90" i="6"/>
  <c r="O91" i="6"/>
  <c r="O94" i="6"/>
  <c r="P94" i="6"/>
  <c r="O95" i="6"/>
  <c r="P95" i="6"/>
  <c r="O97" i="6"/>
  <c r="P97" i="6"/>
  <c r="O101" i="6"/>
  <c r="P101" i="6"/>
  <c r="O102" i="6"/>
  <c r="P102" i="6"/>
  <c r="O104" i="6"/>
  <c r="P104" i="6"/>
  <c r="O106" i="6"/>
  <c r="O108" i="6"/>
  <c r="O111" i="6"/>
  <c r="P111" i="6"/>
  <c r="O112" i="6"/>
  <c r="P112" i="6"/>
  <c r="O114" i="6"/>
  <c r="P114" i="6"/>
  <c r="O115" i="6"/>
  <c r="P115" i="6"/>
  <c r="O116" i="6"/>
  <c r="P116" i="6"/>
  <c r="O118" i="6"/>
  <c r="P119" i="6"/>
  <c r="O120" i="6"/>
  <c r="O121" i="6"/>
  <c r="O123" i="6"/>
  <c r="O125" i="6"/>
  <c r="O126" i="6"/>
  <c r="P126" i="6"/>
  <c r="O127" i="6"/>
  <c r="P127" i="6"/>
  <c r="O128" i="6"/>
  <c r="P128" i="6"/>
  <c r="O131" i="6"/>
  <c r="P131" i="6"/>
  <c r="O132" i="6"/>
  <c r="P132" i="6"/>
  <c r="O134" i="6"/>
  <c r="P134" i="6"/>
  <c r="O135" i="6"/>
  <c r="P135" i="6"/>
  <c r="O136" i="6"/>
  <c r="P136" i="6"/>
  <c r="O138" i="6"/>
  <c r="O140" i="6"/>
  <c r="O143" i="6"/>
  <c r="P143" i="6"/>
  <c r="O145" i="6"/>
  <c r="P145" i="6"/>
  <c r="O146" i="6"/>
  <c r="P146" i="6"/>
  <c r="O147" i="6"/>
  <c r="P147" i="6"/>
  <c r="O148" i="6"/>
  <c r="P148" i="6"/>
  <c r="O149" i="6"/>
  <c r="P149" i="6"/>
  <c r="O153" i="6"/>
  <c r="P153" i="6"/>
  <c r="P154" i="6"/>
  <c r="O157" i="6"/>
  <c r="P157" i="6"/>
  <c r="O158" i="6"/>
  <c r="P158" i="6"/>
  <c r="O159" i="6"/>
  <c r="P159" i="6"/>
  <c r="O160" i="6"/>
  <c r="O161" i="6"/>
  <c r="P161" i="6"/>
  <c r="O163" i="6"/>
  <c r="P163" i="6"/>
  <c r="O166" i="6"/>
  <c r="P166" i="6"/>
  <c r="O167" i="6"/>
  <c r="P167" i="6"/>
  <c r="O170" i="6"/>
  <c r="P170" i="6"/>
  <c r="O171" i="6"/>
  <c r="P171" i="6"/>
  <c r="O172" i="6"/>
  <c r="P172" i="6"/>
  <c r="O173" i="6"/>
  <c r="O174" i="6"/>
  <c r="P174" i="6"/>
  <c r="O175" i="6"/>
  <c r="P175" i="6"/>
  <c r="O176" i="6"/>
  <c r="O177" i="6"/>
  <c r="O178" i="6"/>
  <c r="P178" i="6"/>
  <c r="O179" i="6"/>
  <c r="O180" i="6"/>
  <c r="O183" i="6"/>
  <c r="O184" i="6"/>
  <c r="P184" i="6"/>
  <c r="O187" i="6"/>
  <c r="O190" i="6"/>
  <c r="O193" i="6"/>
  <c r="P193" i="6"/>
  <c r="O197" i="6"/>
  <c r="P197" i="6"/>
  <c r="O200" i="6"/>
  <c r="P200" i="6"/>
  <c r="O203" i="6"/>
  <c r="O206" i="6"/>
  <c r="M72" i="6"/>
  <c r="N91" i="6"/>
  <c r="M86" i="6"/>
  <c r="M84" i="6"/>
  <c r="N85" i="6"/>
  <c r="N87" i="6"/>
  <c r="N73" i="6"/>
  <c r="N65" i="6"/>
  <c r="N34" i="6"/>
  <c r="L169" i="6" l="1"/>
  <c r="L168" i="6" s="1"/>
  <c r="L156" i="6"/>
  <c r="L152" i="6"/>
  <c r="L144" i="6"/>
  <c r="L133" i="6"/>
  <c r="L124" i="6"/>
  <c r="L117" i="6"/>
  <c r="L113" i="6"/>
  <c r="L100" i="6"/>
  <c r="L93" i="6"/>
  <c r="M89" i="6"/>
  <c r="K89" i="6"/>
  <c r="L89" i="6"/>
  <c r="M55" i="6"/>
  <c r="K55" i="6"/>
  <c r="L67" i="6"/>
  <c r="L64" i="6"/>
  <c r="L61" i="6"/>
  <c r="L55" i="6"/>
  <c r="L50" i="6"/>
  <c r="L46" i="6"/>
  <c r="L39" i="6"/>
  <c r="M33" i="6"/>
  <c r="K33" i="6"/>
  <c r="L33" i="6"/>
  <c r="L21" i="6"/>
  <c r="L14" i="6"/>
  <c r="O33" i="6" l="1"/>
  <c r="P33" i="6"/>
  <c r="O89" i="6"/>
  <c r="O55" i="6"/>
  <c r="P55" i="6"/>
  <c r="L54" i="6"/>
  <c r="L86" i="6"/>
  <c r="O86" i="6" s="1"/>
  <c r="K86" i="6"/>
  <c r="N86" i="6" l="1"/>
  <c r="L84" i="6"/>
  <c r="O84" i="6" s="1"/>
  <c r="K84" i="6"/>
  <c r="L72" i="6"/>
  <c r="O72" i="6" s="1"/>
  <c r="K72" i="6"/>
  <c r="P72" i="6" s="1"/>
  <c r="K64" i="6"/>
  <c r="N84" i="6" l="1"/>
  <c r="M61" i="6" l="1"/>
  <c r="K61" i="6"/>
  <c r="N63" i="6"/>
  <c r="M43" i="6"/>
  <c r="O61" i="6" l="1"/>
  <c r="P61" i="6"/>
  <c r="N190" i="6"/>
  <c r="N189" i="6" s="1"/>
  <c r="N188" i="6" s="1"/>
  <c r="N136" i="6"/>
  <c r="M46" i="6"/>
  <c r="N148" i="6"/>
  <c r="N56" i="6"/>
  <c r="N42" i="6"/>
  <c r="M182" i="6"/>
  <c r="K182" i="6"/>
  <c r="N184" i="6"/>
  <c r="L182" i="6"/>
  <c r="M169" i="6"/>
  <c r="K169" i="6"/>
  <c r="M156" i="6"/>
  <c r="K156" i="6"/>
  <c r="N125" i="6"/>
  <c r="N126" i="6"/>
  <c r="N127" i="6"/>
  <c r="L110" i="6"/>
  <c r="M144" i="6"/>
  <c r="M133" i="6"/>
  <c r="K133" i="6"/>
  <c r="M39" i="6"/>
  <c r="K39" i="6"/>
  <c r="L189" i="6"/>
  <c r="L188" i="6" s="1"/>
  <c r="M189" i="6"/>
  <c r="K189" i="6"/>
  <c r="K188" i="6" s="1"/>
  <c r="L186" i="6"/>
  <c r="M186" i="6"/>
  <c r="K186" i="6"/>
  <c r="M110" i="6"/>
  <c r="K110" i="6"/>
  <c r="M124" i="6"/>
  <c r="K124" i="6"/>
  <c r="M117" i="6"/>
  <c r="K117" i="6"/>
  <c r="N120" i="6"/>
  <c r="N121" i="6"/>
  <c r="L80" i="6"/>
  <c r="M80" i="6"/>
  <c r="K80" i="6"/>
  <c r="P80" i="6" l="1"/>
  <c r="O80" i="6"/>
  <c r="O144" i="6"/>
  <c r="O169" i="6"/>
  <c r="P169" i="6"/>
  <c r="O182" i="6"/>
  <c r="P182" i="6"/>
  <c r="O46" i="6"/>
  <c r="O117" i="6"/>
  <c r="P117" i="6"/>
  <c r="P110" i="6"/>
  <c r="O110" i="6"/>
  <c r="O39" i="6"/>
  <c r="P39" i="6"/>
  <c r="M188" i="6"/>
  <c r="O189" i="6"/>
  <c r="O156" i="6"/>
  <c r="P156" i="6"/>
  <c r="P124" i="6"/>
  <c r="O124" i="6"/>
  <c r="O186" i="6"/>
  <c r="O133" i="6"/>
  <c r="P133" i="6"/>
  <c r="M64" i="6"/>
  <c r="L48" i="6"/>
  <c r="L43" i="6"/>
  <c r="O43" i="6" s="1"/>
  <c r="M32" i="6"/>
  <c r="L30" i="6"/>
  <c r="M30" i="6"/>
  <c r="K30" i="6"/>
  <c r="O64" i="6" l="1"/>
  <c r="P64" i="6"/>
  <c r="O188" i="6"/>
  <c r="O30" i="6"/>
  <c r="P30" i="6"/>
  <c r="K144" i="6"/>
  <c r="P144" i="6" s="1"/>
  <c r="N25" i="6"/>
  <c r="M24" i="6"/>
  <c r="L24" i="6"/>
  <c r="K24" i="6"/>
  <c r="K23" i="6" s="1"/>
  <c r="O24" i="6" l="1"/>
  <c r="P24" i="6"/>
  <c r="N24" i="6"/>
  <c r="L23" i="6"/>
  <c r="M23" i="6"/>
  <c r="O23" i="6" l="1"/>
  <c r="P23" i="6"/>
  <c r="N23" i="6"/>
  <c r="N49" i="6" l="1"/>
  <c r="M107" i="6" l="1"/>
  <c r="N178" i="6"/>
  <c r="N167" i="6"/>
  <c r="N153" i="6"/>
  <c r="N197" i="6" l="1"/>
  <c r="M137" i="6"/>
  <c r="N160" i="6" l="1"/>
  <c r="N12" i="6" l="1"/>
  <c r="L196" i="6"/>
  <c r="L195" i="6" s="1"/>
  <c r="L194" i="6" s="1"/>
  <c r="M196" i="6"/>
  <c r="K196" i="6"/>
  <c r="K195" i="6" s="1"/>
  <c r="K194" i="6" s="1"/>
  <c r="P196" i="6" l="1"/>
  <c r="O196" i="6"/>
  <c r="N196" i="6"/>
  <c r="M195" i="6"/>
  <c r="N119" i="6"/>
  <c r="N52" i="6"/>
  <c r="N36" i="6"/>
  <c r="O195" i="6" l="1"/>
  <c r="P195" i="6"/>
  <c r="N195" i="6"/>
  <c r="N194" i="6" s="1"/>
  <c r="M194" i="6"/>
  <c r="P194" i="6" l="1"/>
  <c r="O194" i="6"/>
  <c r="M38" i="6"/>
  <c r="L38" i="6"/>
  <c r="K38" i="6"/>
  <c r="L13" i="6"/>
  <c r="M14" i="6"/>
  <c r="K14" i="6"/>
  <c r="K205" i="6"/>
  <c r="K202" i="6"/>
  <c r="K199" i="6"/>
  <c r="K192" i="6"/>
  <c r="L165" i="6"/>
  <c r="M165" i="6"/>
  <c r="K165" i="6"/>
  <c r="K162" i="6"/>
  <c r="K155" i="6"/>
  <c r="M152" i="6"/>
  <c r="N152" i="6"/>
  <c r="K152" i="6"/>
  <c r="K151" i="6" s="1"/>
  <c r="K142" i="6"/>
  <c r="K141" i="6" s="1"/>
  <c r="K139" i="6"/>
  <c r="K137" i="6"/>
  <c r="K130" i="6"/>
  <c r="K122" i="6"/>
  <c r="L105" i="6"/>
  <c r="M105" i="6"/>
  <c r="K105" i="6"/>
  <c r="K113" i="6"/>
  <c r="K109" i="6" s="1"/>
  <c r="K107" i="6"/>
  <c r="K103" i="6"/>
  <c r="K100" i="6"/>
  <c r="K96" i="6"/>
  <c r="K93" i="6"/>
  <c r="K88" i="6"/>
  <c r="K78" i="6"/>
  <c r="K77" i="6" s="1"/>
  <c r="K75" i="6"/>
  <c r="K70" i="6"/>
  <c r="K67" i="6"/>
  <c r="K54" i="6" s="1"/>
  <c r="M50" i="6"/>
  <c r="K50" i="6"/>
  <c r="M48" i="6"/>
  <c r="K48" i="6"/>
  <c r="K46" i="6"/>
  <c r="P46" i="6" s="1"/>
  <c r="K43" i="6"/>
  <c r="P43" i="6" s="1"/>
  <c r="P50" i="6" l="1"/>
  <c r="O50" i="6"/>
  <c r="O105" i="6"/>
  <c r="P14" i="6"/>
  <c r="O14" i="6"/>
  <c r="P38" i="6"/>
  <c r="O38" i="6"/>
  <c r="O48" i="6"/>
  <c r="P48" i="6"/>
  <c r="P152" i="6"/>
  <c r="O152" i="6"/>
  <c r="O165" i="6"/>
  <c r="P165" i="6"/>
  <c r="K129" i="6"/>
  <c r="K69" i="6"/>
  <c r="K150" i="6"/>
  <c r="M151" i="6"/>
  <c r="M13" i="6"/>
  <c r="N151" i="6"/>
  <c r="L151" i="6"/>
  <c r="K92" i="6"/>
  <c r="K99" i="6"/>
  <c r="K98" i="6" s="1"/>
  <c r="K45" i="6"/>
  <c r="K27" i="6"/>
  <c r="K21" i="6"/>
  <c r="K9" i="6"/>
  <c r="L11" i="6"/>
  <c r="M11" i="6"/>
  <c r="N11" i="6"/>
  <c r="K11" i="6"/>
  <c r="O11" i="6" l="1"/>
  <c r="P11" i="6"/>
  <c r="O13" i="6"/>
  <c r="O151" i="6"/>
  <c r="P151" i="6"/>
  <c r="K53" i="6"/>
  <c r="K8" i="6"/>
  <c r="K204" i="6"/>
  <c r="K201" i="6"/>
  <c r="K198" i="6"/>
  <c r="K191" i="6"/>
  <c r="K185" i="6"/>
  <c r="K181" i="6"/>
  <c r="K168" i="6"/>
  <c r="K164" i="6"/>
  <c r="K37" i="6"/>
  <c r="K32" i="6"/>
  <c r="P32" i="6" s="1"/>
  <c r="K29" i="6"/>
  <c r="K26" i="6"/>
  <c r="K20" i="6"/>
  <c r="K13" i="6"/>
  <c r="P13" i="6" s="1"/>
  <c r="K207" i="6" l="1"/>
  <c r="P8" i="6"/>
  <c r="N159" i="6"/>
  <c r="M205" i="6" l="1"/>
  <c r="L205" i="6"/>
  <c r="L204" i="6" s="1"/>
  <c r="N206" i="6"/>
  <c r="M202" i="6"/>
  <c r="L202" i="6"/>
  <c r="L201" i="6" s="1"/>
  <c r="M192" i="6"/>
  <c r="L192" i="6"/>
  <c r="N193" i="6"/>
  <c r="O205" i="6" l="1"/>
  <c r="O202" i="6"/>
  <c r="O192" i="6"/>
  <c r="P192" i="6"/>
  <c r="M204" i="6"/>
  <c r="M201" i="6"/>
  <c r="M191" i="6"/>
  <c r="N205" i="6"/>
  <c r="N204" i="6" s="1"/>
  <c r="L191" i="6"/>
  <c r="N192" i="6"/>
  <c r="N83" i="6"/>
  <c r="M75" i="6"/>
  <c r="L75" i="6"/>
  <c r="N68" i="6"/>
  <c r="M67" i="6"/>
  <c r="N58" i="6"/>
  <c r="N59" i="6"/>
  <c r="N60" i="6"/>
  <c r="N40" i="6"/>
  <c r="N16" i="6"/>
  <c r="L9" i="6"/>
  <c r="M54" i="6" l="1"/>
  <c r="O67" i="6"/>
  <c r="O191" i="6"/>
  <c r="P191" i="6"/>
  <c r="O201" i="6"/>
  <c r="O204" i="6"/>
  <c r="L8" i="6"/>
  <c r="O9" i="6"/>
  <c r="O75" i="6"/>
  <c r="N67" i="6"/>
  <c r="N191" i="6"/>
  <c r="N19" i="6"/>
  <c r="N9" i="6"/>
  <c r="N10" i="6"/>
  <c r="O54" i="6" l="1"/>
  <c r="P54" i="6"/>
  <c r="O8" i="6"/>
  <c r="N8" i="6"/>
  <c r="M78" i="6"/>
  <c r="L88" i="6"/>
  <c r="N44" i="6"/>
  <c r="M77" i="6" l="1"/>
  <c r="P78" i="6"/>
  <c r="N43" i="6"/>
  <c r="N15" i="6"/>
  <c r="N17" i="6"/>
  <c r="N18" i="6"/>
  <c r="N22" i="6"/>
  <c r="N28" i="6"/>
  <c r="N31" i="6"/>
  <c r="N30" i="6" s="1"/>
  <c r="N35" i="6"/>
  <c r="N33" i="6" s="1"/>
  <c r="N41" i="6"/>
  <c r="N39" i="6" s="1"/>
  <c r="N47" i="6"/>
  <c r="N51" i="6"/>
  <c r="N50" i="6" s="1"/>
  <c r="N48" i="6" s="1"/>
  <c r="N57" i="6"/>
  <c r="N55" i="6" s="1"/>
  <c r="N62" i="6"/>
  <c r="N61" i="6" s="1"/>
  <c r="N66" i="6"/>
  <c r="N64" i="6" s="1"/>
  <c r="N71" i="6"/>
  <c r="N74" i="6"/>
  <c r="N76" i="6"/>
  <c r="N75" i="6" s="1"/>
  <c r="N79" i="6"/>
  <c r="N81" i="6"/>
  <c r="N82" i="6"/>
  <c r="N90" i="6"/>
  <c r="N89" i="6" s="1"/>
  <c r="N94" i="6"/>
  <c r="N95" i="6"/>
  <c r="N97" i="6"/>
  <c r="N101" i="6"/>
  <c r="N102" i="6"/>
  <c r="N104" i="6"/>
  <c r="N106" i="6"/>
  <c r="N108" i="6"/>
  <c r="N111" i="6"/>
  <c r="N112" i="6"/>
  <c r="N114" i="6"/>
  <c r="N115" i="6"/>
  <c r="N116" i="6"/>
  <c r="N118" i="6"/>
  <c r="N117" i="6" s="1"/>
  <c r="N123" i="6"/>
  <c r="N128" i="6"/>
  <c r="N124" i="6" s="1"/>
  <c r="N131" i="6"/>
  <c r="N132" i="6"/>
  <c r="N134" i="6"/>
  <c r="N135" i="6"/>
  <c r="N138" i="6"/>
  <c r="N140" i="6"/>
  <c r="N143" i="6"/>
  <c r="N145" i="6"/>
  <c r="N146" i="6"/>
  <c r="N147" i="6"/>
  <c r="N149" i="6"/>
  <c r="N157" i="6"/>
  <c r="N158" i="6"/>
  <c r="N161" i="6"/>
  <c r="N163" i="6"/>
  <c r="N166" i="6"/>
  <c r="N170" i="6"/>
  <c r="N171" i="6"/>
  <c r="N172" i="6"/>
  <c r="N173" i="6"/>
  <c r="N174" i="6"/>
  <c r="N175" i="6"/>
  <c r="N176" i="6"/>
  <c r="N177" i="6"/>
  <c r="N179" i="6"/>
  <c r="N180" i="6"/>
  <c r="N183" i="6"/>
  <c r="N182" i="6" s="1"/>
  <c r="N187" i="6"/>
  <c r="N186" i="6" s="1"/>
  <c r="N200" i="6"/>
  <c r="N203" i="6"/>
  <c r="P77" i="6" l="1"/>
  <c r="N54" i="6"/>
  <c r="N144" i="6"/>
  <c r="N133" i="6"/>
  <c r="N32" i="6"/>
  <c r="N169" i="6"/>
  <c r="N156" i="6"/>
  <c r="N110" i="6"/>
  <c r="N80" i="6"/>
  <c r="N38" i="6"/>
  <c r="N14" i="6"/>
  <c r="N13" i="6" s="1"/>
  <c r="N165" i="6"/>
  <c r="N105" i="6"/>
  <c r="M199" i="6"/>
  <c r="M162" i="6"/>
  <c r="M155" i="6"/>
  <c r="M142" i="6"/>
  <c r="M139" i="6"/>
  <c r="M130" i="6"/>
  <c r="M122" i="6"/>
  <c r="M113" i="6"/>
  <c r="M103" i="6"/>
  <c r="M100" i="6"/>
  <c r="M96" i="6"/>
  <c r="M93" i="6"/>
  <c r="M88" i="6"/>
  <c r="M70" i="6"/>
  <c r="M27" i="6"/>
  <c r="M21" i="6"/>
  <c r="P70" i="6" l="1"/>
  <c r="P100" i="6"/>
  <c r="O100" i="6"/>
  <c r="P130" i="6"/>
  <c r="P162" i="6"/>
  <c r="P96" i="6"/>
  <c r="P155" i="6"/>
  <c r="P103" i="6"/>
  <c r="P199" i="6"/>
  <c r="P27" i="6"/>
  <c r="O88" i="6"/>
  <c r="O21" i="6"/>
  <c r="P21" i="6"/>
  <c r="O93" i="6"/>
  <c r="P93" i="6"/>
  <c r="O113" i="6"/>
  <c r="P113" i="6"/>
  <c r="P142" i="6"/>
  <c r="M129" i="6"/>
  <c r="M150" i="6"/>
  <c r="M109" i="6"/>
  <c r="M69" i="6"/>
  <c r="M99" i="6"/>
  <c r="M45" i="6"/>
  <c r="M198" i="6"/>
  <c r="M185" i="6"/>
  <c r="N88" i="6"/>
  <c r="M181" i="6"/>
  <c r="M168" i="6"/>
  <c r="M164" i="6"/>
  <c r="M141" i="6"/>
  <c r="M29" i="6"/>
  <c r="M26" i="6"/>
  <c r="M20" i="6"/>
  <c r="M92" i="6"/>
  <c r="L162" i="6"/>
  <c r="N162" i="6" s="1"/>
  <c r="P92" i="6" l="1"/>
  <c r="P99" i="6"/>
  <c r="P20" i="6"/>
  <c r="P164" i="6"/>
  <c r="P69" i="6"/>
  <c r="P129" i="6"/>
  <c r="P26" i="6"/>
  <c r="P168" i="6"/>
  <c r="O168" i="6"/>
  <c r="P198" i="6"/>
  <c r="P109" i="6"/>
  <c r="P141" i="6"/>
  <c r="P29" i="6"/>
  <c r="P181" i="6"/>
  <c r="P45" i="6"/>
  <c r="P150" i="6"/>
  <c r="O162" i="6"/>
  <c r="M98" i="6"/>
  <c r="M53" i="6"/>
  <c r="M37" i="6"/>
  <c r="P37" i="6" l="1"/>
  <c r="P53" i="6"/>
  <c r="P98" i="6"/>
  <c r="M207" i="6"/>
  <c r="P207" i="6" l="1"/>
  <c r="L199" i="6"/>
  <c r="O199" i="6" s="1"/>
  <c r="L198" i="6" l="1"/>
  <c r="O198" i="6" s="1"/>
  <c r="N199" i="6"/>
  <c r="L130" i="6"/>
  <c r="O130" i="6" s="1"/>
  <c r="N21" i="6" l="1"/>
  <c r="N202" i="6"/>
  <c r="N201" i="6" s="1"/>
  <c r="N198" i="6"/>
  <c r="N130" i="6"/>
  <c r="L20" i="6"/>
  <c r="O20" i="6" s="1"/>
  <c r="L27" i="6"/>
  <c r="O27" i="6" s="1"/>
  <c r="N20" i="6" l="1"/>
  <c r="N27" i="6"/>
  <c r="L26" i="6"/>
  <c r="O26" i="6" s="1"/>
  <c r="N26" i="6" l="1"/>
  <c r="L142" i="6" l="1"/>
  <c r="O142" i="6" s="1"/>
  <c r="L139" i="6"/>
  <c r="O139" i="6" s="1"/>
  <c r="L137" i="6"/>
  <c r="L122" i="6"/>
  <c r="L107" i="6"/>
  <c r="O107" i="6" s="1"/>
  <c r="L109" i="6" l="1"/>
  <c r="O109" i="6" s="1"/>
  <c r="O122" i="6"/>
  <c r="L129" i="6"/>
  <c r="O129" i="6" s="1"/>
  <c r="O137" i="6"/>
  <c r="L141" i="6"/>
  <c r="O141" i="6" s="1"/>
  <c r="N113" i="6"/>
  <c r="N168" i="6"/>
  <c r="N142" i="6"/>
  <c r="N137" i="6"/>
  <c r="N139" i="6"/>
  <c r="N122" i="6"/>
  <c r="N107" i="6"/>
  <c r="N129" i="6" l="1"/>
  <c r="N109" i="6"/>
  <c r="N72" i="6"/>
  <c r="N141" i="6"/>
  <c r="L37" i="6"/>
  <c r="O37" i="6" s="1"/>
  <c r="N37" i="6" l="1"/>
  <c r="L185" i="6" l="1"/>
  <c r="O185" i="6" s="1"/>
  <c r="L181" i="6"/>
  <c r="O181" i="6" s="1"/>
  <c r="N93" i="6" l="1"/>
  <c r="N181" i="6"/>
  <c r="N185" i="6"/>
  <c r="E117" i="6"/>
  <c r="L78" i="6"/>
  <c r="L45" i="6"/>
  <c r="L32" i="6"/>
  <c r="O32" i="6" s="1"/>
  <c r="E30" i="6"/>
  <c r="E29" i="6" s="1"/>
  <c r="L77" i="6" l="1"/>
  <c r="O77" i="6" s="1"/>
  <c r="O78" i="6"/>
  <c r="N45" i="6"/>
  <c r="O45" i="6"/>
  <c r="N78" i="6"/>
  <c r="N77" i="6" s="1"/>
  <c r="N46" i="6"/>
  <c r="L29" i="6"/>
  <c r="O29" i="6" s="1"/>
  <c r="L155" i="6"/>
  <c r="L103" i="6"/>
  <c r="O103" i="6" s="1"/>
  <c r="L96" i="6"/>
  <c r="L70" i="6"/>
  <c r="L150" i="6" l="1"/>
  <c r="O150" i="6" s="1"/>
  <c r="O155" i="6"/>
  <c r="L69" i="6"/>
  <c r="O69" i="6" s="1"/>
  <c r="O70" i="6"/>
  <c r="L92" i="6"/>
  <c r="O92" i="6" s="1"/>
  <c r="O96" i="6"/>
  <c r="L99" i="6"/>
  <c r="O99" i="6" s="1"/>
  <c r="N96" i="6"/>
  <c r="N29" i="6"/>
  <c r="N70" i="6"/>
  <c r="N69" i="6" s="1"/>
  <c r="L164" i="6"/>
  <c r="O164" i="6" s="1"/>
  <c r="N103" i="6"/>
  <c r="N155" i="6"/>
  <c r="N150" i="6" s="1"/>
  <c r="N100" i="6"/>
  <c r="L98" i="6" l="1"/>
  <c r="O98" i="6" s="1"/>
  <c r="L53" i="6"/>
  <c r="O53" i="6" s="1"/>
  <c r="N92" i="6"/>
  <c r="N164" i="6"/>
  <c r="N99" i="6"/>
  <c r="N98" i="6" s="1"/>
  <c r="L207" i="6" l="1"/>
  <c r="O207" i="6" s="1"/>
  <c r="N53" i="6"/>
  <c r="N207" i="6" s="1"/>
</calcChain>
</file>

<file path=xl/sharedStrings.xml><?xml version="1.0" encoding="utf-8"?>
<sst xmlns="http://schemas.openxmlformats.org/spreadsheetml/2006/main" count="619" uniqueCount="492">
  <si>
    <t>Целевая статья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</si>
  <si>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</si>
  <si>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Информационное освещение деятельности органов местного самоуправления в средствах массовой информации</t>
  </si>
  <si>
    <t>Всего расходов:</t>
  </si>
  <si>
    <t>Мероприятия в области автомобильного транспорта общего пользования</t>
  </si>
  <si>
    <t>2400000000</t>
  </si>
  <si>
    <t>Расходы на обеспечение деятельности (оказание услуг, выполнение работ) муниципальных учреждений</t>
  </si>
  <si>
    <t>1900000000</t>
  </si>
  <si>
    <t>2100000000</t>
  </si>
  <si>
    <t>2110000000</t>
  </si>
  <si>
    <t>2600000000</t>
  </si>
  <si>
    <t>Подпрограмма "Развитие системы дошкольного образования"</t>
  </si>
  <si>
    <t>2610000000</t>
  </si>
  <si>
    <t>2610193070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</si>
  <si>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</si>
  <si>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</si>
  <si>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</si>
  <si>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</si>
  <si>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Обеспечение деятельности (оказание услуг, выполнение работ) общеобразовательных учреждений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</si>
  <si>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</si>
  <si>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</si>
  <si>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</si>
  <si>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</si>
  <si>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</si>
  <si>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</si>
  <si>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</si>
  <si>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</si>
  <si>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</si>
  <si>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</si>
  <si>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2690070010</t>
  </si>
  <si>
    <t>2690010030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</si>
  <si>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</si>
  <si>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</si>
  <si>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</si>
  <si>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</si>
  <si>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</si>
  <si>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2690093090</t>
  </si>
  <si>
    <t>0900000000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</si>
  <si>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</si>
  <si>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</si>
  <si>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</si>
  <si>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</si>
  <si>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</si>
  <si>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</si>
  <si>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</si>
  <si>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</si>
  <si>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</si>
  <si>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</si>
  <si>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</si>
  <si>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</si>
  <si>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</si>
  <si>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</si>
  <si>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>2490000000</t>
  </si>
  <si>
    <t>2490020110</t>
  </si>
  <si>
    <t>2800000000</t>
  </si>
  <si>
    <t>2890000000</t>
  </si>
  <si>
    <t>2890020160</t>
  </si>
  <si>
    <t>2560270250</t>
  </si>
  <si>
    <t>001</t>
  </si>
  <si>
    <t>002</t>
  </si>
  <si>
    <t>003</t>
  </si>
  <si>
    <t>№</t>
  </si>
  <si>
    <t>Наименование показателей</t>
  </si>
  <si>
    <t>Вед.</t>
  </si>
  <si>
    <t>#Н/Д</t>
  </si>
  <si>
    <t>Основное мероприятие "Организация физкультурно-оздоровительной работы"</t>
  </si>
  <si>
    <t>0900100000</t>
  </si>
  <si>
    <t>Основное мероприятие "Обеспечение улучшения качества дорог общего пользования  местного значения"</t>
  </si>
  <si>
    <t>1900100000</t>
  </si>
  <si>
    <t>Содержание и ремонт дорог общего пользования местного значения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</si>
  <si>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</si>
  <si>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</si>
  <si>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"Энергосбережение и повышение энергетической эффективности"</t>
  </si>
  <si>
    <t>9.1</t>
  </si>
  <si>
    <t>25100000000</t>
  </si>
  <si>
    <t>2510100000</t>
  </si>
  <si>
    <t>25200000000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</si>
  <si>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</si>
  <si>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</si>
  <si>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Основное мероприятие «Обеспечение деятельности  библиотек»</t>
  </si>
  <si>
    <t>2530100000</t>
  </si>
  <si>
    <t>Основное мероприятие "Осуществление руководства и управления в сфере культуры"</t>
  </si>
  <si>
    <t>10.1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</si>
  <si>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</si>
  <si>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</si>
  <si>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</si>
  <si>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</si>
  <si>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26200000000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</si>
  <si>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</si>
  <si>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</si>
  <si>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</si>
  <si>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</si>
  <si>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</si>
  <si>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</si>
  <si>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</si>
  <si>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</si>
  <si>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</si>
  <si>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Перечисление взносов на капитальный ремонт многоквартирных домов</t>
  </si>
  <si>
    <t>Основное мероприятие "Антикризисные мероприятия"</t>
  </si>
  <si>
    <t>Осуществление антикризисных мероприятий по стабилизации деятельности автономного учреждения</t>
  </si>
  <si>
    <t>2560200000</t>
  </si>
  <si>
    <t>2110170010</t>
  </si>
  <si>
    <t>(рублей)</t>
  </si>
  <si>
    <t>Муниципальная программа "Развитие физической культуры и спорта в Пограничном муниципальном округе "</t>
  </si>
  <si>
    <t>1600000000</t>
  </si>
  <si>
    <t>16001000000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</si>
  <si>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</si>
  <si>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</si>
  <si>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</si>
  <si>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</si>
  <si>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</si>
  <si>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</si>
  <si>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</si>
  <si>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</si>
  <si>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21900S2620</t>
  </si>
  <si>
    <t>Муниципальная программа "Информационное общество Пограничного муниципального округа"</t>
  </si>
  <si>
    <t>Мероприятия муниципальной программы "Информационное общество Пограничного муниципального округа"</t>
  </si>
  <si>
    <t xml:space="preserve">Мероприятия, направленные на развитие информатизации и защиты информации 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</si>
  <si>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</si>
  <si>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</si>
  <si>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</si>
  <si>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</si>
  <si>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</si>
  <si>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2510400000</t>
  </si>
  <si>
    <t>Основное мероприятие «Создание единого информационного поля"</t>
  </si>
  <si>
    <t>2530200000</t>
  </si>
  <si>
    <t>2560100000</t>
  </si>
  <si>
    <t>Муниципальная программа "Развитие образования Пограничного муниципального округа"</t>
  </si>
  <si>
    <t>2610300000</t>
  </si>
  <si>
    <t>Основное мероприятие «Укрепление материально-технической базы дошкольных образовательных учреждений»</t>
  </si>
  <si>
    <t>Основное мероприятие "Укрепление материально-технической базы образовательных учреждений"</t>
  </si>
  <si>
    <t>2620300000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</si>
  <si>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</si>
  <si>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</si>
  <si>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Муниципальная программа " Благоустройство территории Пограничного муниципального округа "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</si>
  <si>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</si>
  <si>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</si>
  <si>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</si>
  <si>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</si>
  <si>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</si>
  <si>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2900100000</t>
  </si>
  <si>
    <t>Основное мероприятие "Благоустройство территорий"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</si>
  <si>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</si>
  <si>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3000000000</t>
  </si>
  <si>
    <t>3000100000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</si>
  <si>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</si>
  <si>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3100000000</t>
  </si>
  <si>
    <t>3100100000</t>
  </si>
  <si>
    <t>Основное мероприятие "Повышение комфортности проживания граждан"</t>
  </si>
  <si>
    <t>1.1.1</t>
  </si>
  <si>
    <t>4.1.1</t>
  </si>
  <si>
    <t>8.1</t>
  </si>
  <si>
    <t>8.2</t>
  </si>
  <si>
    <t>9</t>
  </si>
  <si>
    <t>10</t>
  </si>
  <si>
    <t>11</t>
  </si>
  <si>
    <t>12</t>
  </si>
  <si>
    <t>13</t>
  </si>
  <si>
    <t>Муниципальная программа "Создание условий для организации транспортного обслуживания населения между поселениями в границах муниципального округа"</t>
  </si>
  <si>
    <t>2720120020</t>
  </si>
  <si>
    <t xml:space="preserve">Содержание и обслуживание казны Пограничного муниципального округа </t>
  </si>
  <si>
    <t>11.1</t>
  </si>
  <si>
    <t>12.1</t>
  </si>
  <si>
    <t>13.1</t>
  </si>
  <si>
    <t>4</t>
  </si>
  <si>
    <t>5</t>
  </si>
  <si>
    <t>6</t>
  </si>
  <si>
    <t>7</t>
  </si>
  <si>
    <t>8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</si>
  <si>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</si>
  <si>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</si>
  <si>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</si>
  <si>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</si>
  <si>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</si>
  <si>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5.1.1</t>
  </si>
  <si>
    <t>Сохранение объектов культурного наследия</t>
  </si>
  <si>
    <t>2510200000</t>
  </si>
  <si>
    <t>Организация проведения культурных мероприятий</t>
  </si>
  <si>
    <t>2510220060</t>
  </si>
  <si>
    <t>Основное мероприятие «Создание условий для развития и самореализации одаренных детей»</t>
  </si>
  <si>
    <t>2520200000</t>
  </si>
  <si>
    <t xml:space="preserve">003 </t>
  </si>
  <si>
    <t>2530220210</t>
  </si>
  <si>
    <t>2530220060</t>
  </si>
  <si>
    <t>Мероприятия по обеспечению безопасности муниципальных учреждений</t>
  </si>
  <si>
    <t>Подпрограмма "Молодежная политика"</t>
  </si>
  <si>
    <t>2540000000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</si>
  <si>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</si>
  <si>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</si>
  <si>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</si>
  <si>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</si>
  <si>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9.2</t>
  </si>
  <si>
    <t>9.3</t>
  </si>
  <si>
    <t>Мероприятия, направленные на модернизацию дошкольного образования</t>
  </si>
  <si>
    <t>2610370120</t>
  </si>
  <si>
    <t>Основное мероприятие «Обеспечение безопасности в муниципальных учреждениях»</t>
  </si>
  <si>
    <t>2610400000</t>
  </si>
  <si>
    <t>2610420100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</si>
  <si>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</si>
  <si>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</si>
  <si>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Мероприятия, направленные на модернизацию общего образования</t>
  </si>
  <si>
    <t>2620370170</t>
  </si>
  <si>
    <t>Основное мероприятие "Обеспечение безопасности в муниципальных учреждениях"</t>
  </si>
  <si>
    <t>2620400000</t>
  </si>
  <si>
    <t>2620420100</t>
  </si>
  <si>
    <t>2630270110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</si>
  <si>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</si>
  <si>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</si>
  <si>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</si>
  <si>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</si>
  <si>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</si>
  <si>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</si>
  <si>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</si>
  <si>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</si>
  <si>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</si>
  <si>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</si>
  <si>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</si>
  <si>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</si>
  <si>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Научно-методические организационно-педагогические мероприятия</t>
  </si>
  <si>
    <t>2690070220</t>
  </si>
  <si>
    <t>Оценка недвижимости, признание прав и регулирование отношений по муниципальной собственности</t>
  </si>
  <si>
    <t>2720120010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</si>
  <si>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</si>
  <si>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</si>
  <si>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14</t>
  </si>
  <si>
    <t>14.1</t>
  </si>
  <si>
    <t>3400000000</t>
  </si>
  <si>
    <t>2520270140</t>
  </si>
  <si>
    <t>Мероприятия по созданию единого информационного поля</t>
  </si>
  <si>
    <t>2510500000</t>
  </si>
  <si>
    <t>2510520100</t>
  </si>
  <si>
    <t>Проведение мероприятий по выявлению и развитию одаренных детей</t>
  </si>
  <si>
    <t>Субвенции на  обеспечение оздоровления и отдыха детей (за исключением организации отдыха детей в каникулярное время)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</si>
  <si>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</si>
  <si>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</si>
  <si>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</si>
  <si>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</si>
  <si>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</si>
  <si>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</si>
  <si>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</si>
  <si>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</si>
  <si>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</si>
  <si>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</si>
  <si>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</si>
  <si>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</si>
  <si>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</si>
  <si>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</si>
  <si>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3</t>
  </si>
  <si>
    <t>Муниципальная программа "Развитие муниципальной службы в Пограничном муниципальном округе"</t>
  </si>
  <si>
    <t>1400000000</t>
  </si>
  <si>
    <t>3.1.1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</si>
  <si>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</si>
  <si>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</si>
  <si>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</si>
  <si>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</si>
  <si>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2</t>
  </si>
  <si>
    <t>2.1.1</t>
  </si>
  <si>
    <t>Муниципальная программа "Градостроительная деятельность на территории Пограничного муниципального округа"</t>
  </si>
  <si>
    <t>Муниципальная программа  "Профилактика экстремизма, терроризма и правонарушений на территории Пограничного муниципального округа"</t>
  </si>
  <si>
    <t>1100000000</t>
  </si>
  <si>
    <t>Основное мероприятие " Профилактические мероприятия, направленные на профилактику правонарушений среди несовершеннолетних"</t>
  </si>
  <si>
    <t>1100100000</t>
  </si>
  <si>
    <t>Мероприятия по профилактике  экстремизма, терроризма и правонарушений</t>
  </si>
  <si>
    <t>15</t>
  </si>
  <si>
    <t>10.1.1</t>
  </si>
  <si>
    <t>10.2</t>
  </si>
  <si>
    <t>10.2.1</t>
  </si>
  <si>
    <t>10.3</t>
  </si>
  <si>
    <t>6.1.1</t>
  </si>
  <si>
    <t>Муниципальная программа "Укрепление общественного здоровья населения Пограничного муниципального округа"</t>
  </si>
  <si>
    <t>Основное мероприятие "Формирование культуры здорового образа жизни и укрепление здоровья населения"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</si>
  <si>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</si>
  <si>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</si>
  <si>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3600100000</t>
  </si>
  <si>
    <t>3600000000</t>
  </si>
  <si>
    <t>26202R3040</t>
  </si>
  <si>
    <t>Обеспечение персонифицированного финансирования</t>
  </si>
  <si>
    <t>2630170090</t>
  </si>
  <si>
    <t>15.1</t>
  </si>
  <si>
    <t>17</t>
  </si>
  <si>
    <t>Муниципальная программа "Противодействие коррупции в Пограничном муниципальном округе"</t>
  </si>
  <si>
    <t>3500000000</t>
  </si>
  <si>
    <t>17.1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</si>
  <si>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</si>
  <si>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</si>
  <si>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</si>
  <si>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</si>
  <si>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 xml:space="preserve">Отчет </t>
  </si>
  <si>
    <t>Сумма остатка бюджета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</si>
  <si>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</si>
  <si>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"Финансовая поддержка субъектов малого и среднего предпринимательства"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</si>
  <si>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</si>
  <si>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</si>
  <si>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0100100000</t>
  </si>
  <si>
    <t>0100140020</t>
  </si>
  <si>
    <t>09001S2230</t>
  </si>
  <si>
    <t>1100120120</t>
  </si>
  <si>
    <t>7.1.1</t>
  </si>
  <si>
    <t>Обеспечение населения  услугами водоснабжения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</si>
  <si>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</si>
  <si>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</t>
  </si>
  <si>
    <t>Основное мероприятие "Обеспечение доступа граждан ПМО к культурнымценностям и участие в культурной жизни, реализация творческого потенциала населения"</t>
  </si>
  <si>
    <t>Основное мероприятие "Обеспечение безопасности в учреждениях культуры"</t>
  </si>
  <si>
    <t>Основное мероприятие "Укрепление материально-технической базы муниципальных учреждений"</t>
  </si>
  <si>
    <t>25302S2540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</si>
  <si>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</si>
  <si>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10.1.2</t>
  </si>
  <si>
    <t>10.1.3</t>
  </si>
  <si>
    <t>10.1.4</t>
  </si>
  <si>
    <t>10.2.2</t>
  </si>
  <si>
    <t>10.2.3</t>
  </si>
  <si>
    <t>10.3.1</t>
  </si>
  <si>
    <t>10.3.2</t>
  </si>
  <si>
    <t>10.4</t>
  </si>
  <si>
    <t>10.4.1</t>
  </si>
  <si>
    <t>10.5</t>
  </si>
  <si>
    <t>Расходы на обеспечение деятельности (оказание услуг, выполнение работ) дошкольных образовательных учреждений</t>
  </si>
  <si>
    <t>Основное мероприятие «Присмотр и уход за детьми в муниципальных образовательных учреждениях»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</si>
  <si>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</si>
  <si>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2630470130</t>
  </si>
  <si>
    <t>Обеспечение деятельности подведомственных учреждений  сферы образования</t>
  </si>
  <si>
    <t>Субвенции на компенсацию части платы, взимаемой с родителей (законных представиелей)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</si>
  <si>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11.1.1</t>
  </si>
  <si>
    <t>11.2</t>
  </si>
  <si>
    <t>11.2.1</t>
  </si>
  <si>
    <t>11.3</t>
  </si>
  <si>
    <t>Муниципальная программа "Развитие международных, внешнеэкономических связей и приграниного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</si>
  <si>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</si>
  <si>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</si>
  <si>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</si>
  <si>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</si>
  <si>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</si>
  <si>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18</t>
  </si>
  <si>
    <t>18.1</t>
  </si>
  <si>
    <t>19</t>
  </si>
  <si>
    <t>19.1</t>
  </si>
  <si>
    <t>20</t>
  </si>
  <si>
    <t>20.1</t>
  </si>
  <si>
    <t>21</t>
  </si>
  <si>
    <t>21.1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</si>
  <si>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</si>
  <si>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</si>
  <si>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Основное мероприятие "Поддержка социально ориентированных некоммерческих организаций"</t>
  </si>
  <si>
    <t>3800100000</t>
  </si>
  <si>
    <t>Субсидии социально ориентированнымнекоммерческим организациям на финансовое обеспечение затрат, связанных с осуществлением деятельности</t>
  </si>
  <si>
    <t>3800120350</t>
  </si>
  <si>
    <t>2720120150</t>
  </si>
  <si>
    <t>Мероприятия по землеустройству и землепользованию</t>
  </si>
  <si>
    <t>2510170190</t>
  </si>
  <si>
    <t>1.1.2</t>
  </si>
  <si>
    <t>Основные мероприятия "Информационно-консультационная поддержка субъектов малого и среднего предпринимательства"</t>
  </si>
  <si>
    <t>0100200000</t>
  </si>
  <si>
    <t>0100240020</t>
  </si>
  <si>
    <t xml:space="preserve">Приобретение и поставка спортивного инвентаря, спортивного оборудования и иного имущества для развития массового спорта </t>
  </si>
  <si>
    <t xml:space="preserve">Обеспечение граждан твердым топливом (дровами) </t>
  </si>
  <si>
    <t>Подпрограмма "Развитие телекоммуникационной инфраструктуры органов местного самоуправления"</t>
  </si>
  <si>
    <t>2410000000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</si>
  <si>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</si>
  <si>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</si>
  <si>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</si>
  <si>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</si>
  <si>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 xml:space="preserve">Комплектование книжных фондов и обеспечение информационно-техническим оборудованием библиотек </t>
  </si>
  <si>
    <t xml:space="preserve">Реализация проектов инициативного бюджетирования по направлению "Молодежный бюджет" </t>
  </si>
  <si>
    <t>26203S2750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</si>
  <si>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</si>
  <si>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2710000000</t>
  </si>
  <si>
    <t>Основное мероприятие "Создание условий для реализации детьми-сиротами, оставшихся без попечения родителей, лиц из числа детей-сирот и детей, оставшихся без попечения родителей"</t>
  </si>
  <si>
    <t>2710100000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</si>
  <si>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</si>
  <si>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</si>
  <si>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</si>
  <si>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</si>
  <si>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Подготовка проектов межевания земельных участков и на проведение кадастровых работ</t>
  </si>
  <si>
    <t>27201L5990</t>
  </si>
  <si>
    <t xml:space="preserve">Организация транспортного обслуживания населения в границах муниципального округа </t>
  </si>
  <si>
    <t>28900S2410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</si>
  <si>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</si>
  <si>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</si>
  <si>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29001S2361</t>
  </si>
  <si>
    <t>29001S2362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</si>
  <si>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</si>
  <si>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</si>
  <si>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</si>
  <si>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</si>
  <si>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</si>
  <si>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</si>
  <si>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2720170150</t>
  </si>
  <si>
    <t>Процент исполнения к уточненному бюджету</t>
  </si>
  <si>
    <t>16</t>
  </si>
  <si>
    <t>16.1</t>
  </si>
  <si>
    <t>8=6-7</t>
  </si>
  <si>
    <t>9=7/6*100</t>
  </si>
  <si>
    <t>10=7/5*100</t>
  </si>
  <si>
    <t>Процент исполнения к первоначальному  бюджету</t>
  </si>
  <si>
    <t>Первоначальный бюджет на 2025 год, утвержденный МПА  № 240-МПА от 29.11.2024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</si>
  <si>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</si>
  <si>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</si>
  <si>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</si>
  <si>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</si>
  <si>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</si>
  <si>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</si>
  <si>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190019Д100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</si>
  <si>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</si>
  <si>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19001SД004</t>
  </si>
  <si>
    <t>Капитальный ремонт объектов водопроводно-канализационного хозяйства</t>
  </si>
  <si>
    <t>21101S2320</t>
  </si>
  <si>
    <t>Обеспечение развития и укрепления материально-технической базы муниципальных домов культуры</t>
  </si>
  <si>
    <t>25104S2470</t>
  </si>
  <si>
    <t>26203S2751</t>
  </si>
  <si>
    <t>26203S2752</t>
  </si>
  <si>
    <t>Реализация проектов инициативного бюджетирования по направлению "Молодежный бюджет" 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</si>
  <si>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</si>
  <si>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основных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</si>
  <si>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</si>
  <si>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 xml:space="preserve">Денежная выплата (стипендия), выплачиваемая в рамках договора о целевом обучении </t>
  </si>
  <si>
    <t>2690070230</t>
  </si>
  <si>
    <t>Реализация проектов инициативного бюджетирования по направлению "Твой проект" - бассейн в спортивно - оздоровительном комплексе</t>
  </si>
  <si>
    <t>Реализация проектов инициативного бюджетирования по направлению "Твой проект" - частичное освещение центральных улиц села Сергеевка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</si>
  <si>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</si>
  <si>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</si>
  <si>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2490070150</t>
  </si>
  <si>
    <t>2510100020</t>
  </si>
  <si>
    <t>Расходы, связанные с исполнением решений, принятых судебными органами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</si>
  <si>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</si>
  <si>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>252Я000000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</si>
  <si>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</si>
  <si>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252Я555191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</si>
  <si>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</si>
  <si>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</si>
  <si>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</si>
  <si>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</si>
  <si>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</si>
  <si>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</si>
  <si>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262Ю653030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</si>
  <si>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</si>
  <si>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</si>
  <si>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</si>
  <si>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</si>
  <si>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</si>
  <si>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3200000000</t>
  </si>
  <si>
    <t>3200100000</t>
  </si>
  <si>
    <t>3200140110</t>
  </si>
  <si>
    <t>8.1.1</t>
  </si>
  <si>
    <t>10.5.1</t>
  </si>
  <si>
    <t>10.5.2</t>
  </si>
  <si>
    <t>11.1.2</t>
  </si>
  <si>
    <t>11.1.3</t>
  </si>
  <si>
    <t>11.1.4</t>
  </si>
  <si>
    <t>11.2.2</t>
  </si>
  <si>
    <t>11.2.3</t>
  </si>
  <si>
    <t>11.2.4</t>
  </si>
  <si>
    <t>11.2.5</t>
  </si>
  <si>
    <t>11.3.1</t>
  </si>
  <si>
    <t>11.3.2</t>
  </si>
  <si>
    <t>11.3.3</t>
  </si>
  <si>
    <t>11.3.4</t>
  </si>
  <si>
    <t>11.4</t>
  </si>
  <si>
    <t>11.4.1</t>
  </si>
  <si>
    <t>11.5</t>
  </si>
  <si>
    <t>12.1.1</t>
  </si>
  <si>
    <t>12.2</t>
  </si>
  <si>
    <t>12.2.1</t>
  </si>
  <si>
    <t>12.3</t>
  </si>
  <si>
    <t>19.1.1</t>
  </si>
  <si>
    <t>22</t>
  </si>
  <si>
    <t>22.1</t>
  </si>
  <si>
    <t>2510220330</t>
  </si>
  <si>
    <t xml:space="preserve"> об исполнении муниципальных программ Пограничного муниципального округа за 1 полугодие 2025 года</t>
  </si>
  <si>
    <t>Подпрограмма "Развитие культуры в Пограничном муниципальном округе"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</si>
  <si>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</si>
  <si>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</t>
  </si>
  <si>
    <t>Организация отдыха и занятости детей и подростков Пограничного муниципального округа</t>
  </si>
  <si>
    <t>Мероприятия муниципальной программы "Развитие образования Пограничного муниципального округа"</t>
  </si>
  <si>
    <t>Мероприятия муниципальной программы "Управление муниципальной собственностью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</si>
  <si>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</si>
  <si>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</si>
  <si>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</si>
  <si>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2510470150</t>
  </si>
  <si>
    <t>2520220060</t>
  </si>
  <si>
    <t xml:space="preserve">Организация проведения культурных мероприятий  </t>
  </si>
  <si>
    <t>2530300000</t>
  </si>
  <si>
    <t>2530370150</t>
  </si>
  <si>
    <t>Основное мероприятие «Укрепление материально-технической базы муниципальных учреждений»</t>
  </si>
  <si>
    <t>2530400000</t>
  </si>
  <si>
    <t>2530420100</t>
  </si>
  <si>
    <t>Основное мероприятие "Обеспечение безопасности обслуживания населения и сохранности библиотечных фондов"</t>
  </si>
  <si>
    <t>2540140180</t>
  </si>
  <si>
    <t>Изготовление сборников, посвященных героям СВО</t>
  </si>
  <si>
    <t xml:space="preserve">Уточненный бюджет на 2025 год                              (по состоянию на 01.07.2025 года)         </t>
  </si>
  <si>
    <t xml:space="preserve">Кассовое исполнение за 1 полугодие 2025 года                      </t>
  </si>
  <si>
    <t>10.3.3</t>
  </si>
  <si>
    <t>10.3.4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</si>
</sst>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i/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8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7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7" fillId="0" borderId="13">
      <alignment horizontal="center" vertical="top" shrinkToFit="1"/>
    </xf>
  </cellStyleXfs>
  <cellXfs count="110">
    <xf numFmtId="0" fontId="0" fillId="0" borderId="0" xfId="0"/>
    <xf numFmtId="0" fontId="23" fillId="0" borderId="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0" fontId="0" fillId="0" borderId="0" xfId="0" applyFont="1" applyFill="1"/>
    <xf numFmtId="4" fontId="25" fillId="0" borderId="14" xfId="0" applyNumberFormat="1" applyFont="1" applyFill="1" applyBorder="1" applyAlignment="1">
      <alignment horizontal="center" vertical="center" shrinkToFit="1"/>
    </xf>
    <xf numFmtId="4" fontId="18" fillId="0" borderId="10" xfId="0" applyNumberFormat="1" applyFont="1" applyFill="1" applyBorder="1" applyAlignment="1">
      <alignment horizontal="center" vertical="center" shrinkToFit="1"/>
    </xf>
    <xf numFmtId="4" fontId="18" fillId="0" borderId="17" xfId="0" applyNumberFormat="1" applyFont="1" applyFill="1" applyBorder="1" applyAlignment="1">
      <alignment horizontal="center" vertical="center" shrinkToFit="1"/>
    </xf>
    <xf numFmtId="4" fontId="25" fillId="0" borderId="10" xfId="0" applyNumberFormat="1" applyFont="1" applyFill="1" applyBorder="1" applyAlignment="1">
      <alignment horizontal="center" vertical="center" shrinkToFit="1"/>
    </xf>
    <xf numFmtId="0" fontId="20" fillId="0" borderId="0" xfId="0" applyFont="1" applyFill="1"/>
    <xf numFmtId="49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" fontId="0" fillId="0" borderId="12" xfId="0" applyNumberFormat="1" applyFont="1" applyFill="1" applyBorder="1" applyAlignment="1">
      <alignment horizontal="right" vertical="top" shrinkToFit="1"/>
    </xf>
    <xf numFmtId="49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 wrapText="1"/>
    </xf>
    <xf numFmtId="4" fontId="0" fillId="0" borderId="0" xfId="0" applyNumberFormat="1" applyFont="1" applyFill="1" applyBorder="1" applyAlignment="1">
      <alignment horizontal="right" vertical="top" shrinkToFit="1"/>
    </xf>
    <xf numFmtId="0" fontId="24" fillId="0" borderId="10" xfId="0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right" vertical="top" shrinkToFit="1"/>
    </xf>
    <xf numFmtId="4" fontId="26" fillId="0" borderId="12" xfId="0" applyNumberFormat="1" applyFont="1" applyFill="1" applyBorder="1" applyAlignment="1">
      <alignment horizontal="right" vertical="top" shrinkToFit="1"/>
    </xf>
    <xf numFmtId="4" fontId="24" fillId="0" borderId="14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25" fillId="0" borderId="10" xfId="0" applyFont="1" applyFill="1" applyBorder="1" applyAlignment="1">
      <alignment horizontal="left" vertical="center" wrapText="1"/>
    </xf>
    <xf numFmtId="4" fontId="29" fillId="0" borderId="0" xfId="0" applyNumberFormat="1" applyFont="1" applyFill="1" applyAlignment="1">
      <alignment horizontal="right" vertical="top" shrinkToFit="1"/>
    </xf>
    <xf numFmtId="4" fontId="29" fillId="0" borderId="12" xfId="0" applyNumberFormat="1" applyFont="1" applyFill="1" applyBorder="1" applyAlignment="1">
      <alignment horizontal="right" vertical="top" shrinkToFit="1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4" fontId="0" fillId="0" borderId="0" xfId="0" applyNumberFormat="1" applyFill="1" applyAlignment="1">
      <alignment horizontal="right" vertical="top" shrinkToFit="1"/>
    </xf>
    <xf numFmtId="4" fontId="0" fillId="0" borderId="12" xfId="0" applyNumberFormat="1" applyFill="1" applyBorder="1" applyAlignment="1">
      <alignment horizontal="right" vertical="top" shrinkToFit="1"/>
    </xf>
    <xf numFmtId="4" fontId="24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horizontal="right" vertical="top" shrinkToFit="1"/>
    </xf>
    <xf numFmtId="4" fontId="25" fillId="0" borderId="0" xfId="0" applyNumberFormat="1" applyFont="1" applyFill="1" applyBorder="1" applyAlignment="1">
      <alignment horizontal="center" vertical="center" shrinkToFit="1"/>
    </xf>
    <xf numFmtId="4" fontId="25" fillId="0" borderId="17" xfId="0" applyNumberFormat="1" applyFont="1" applyFill="1" applyBorder="1" applyAlignment="1">
      <alignment horizontal="center" vertical="center" shrinkToFit="1"/>
    </xf>
    <xf numFmtId="4" fontId="18" fillId="0" borderId="0" xfId="0" applyNumberFormat="1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vertical="center" wrapText="1"/>
    </xf>
    <xf numFmtId="49" fontId="25" fillId="0" borderId="11" xfId="18" applyNumberFormat="1" applyFont="1" applyFill="1" applyBorder="1" applyAlignment="1">
      <alignment horizontal="center" vertical="center" wrapText="1" shrinkToFit="1"/>
    </xf>
    <xf numFmtId="49" fontId="18" fillId="0" borderId="10" xfId="18" applyNumberFormat="1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horizontal="left" vertical="center" wrapText="1" shrinkToFit="1"/>
    </xf>
    <xf numFmtId="0" fontId="18" fillId="0" borderId="10" xfId="0" applyFont="1" applyFill="1" applyBorder="1" applyAlignment="1">
      <alignment horizontal="left" vertical="center" wrapText="1" shrinkToFit="1"/>
    </xf>
    <xf numFmtId="0" fontId="18" fillId="0" borderId="10" xfId="0" applyFont="1" applyFill="1" applyBorder="1" applyAlignment="1">
      <alignment vertical="center" wrapText="1" shrinkToFit="1"/>
    </xf>
    <xf numFmtId="0" fontId="24" fillId="0" borderId="10" xfId="0" applyFont="1" applyFill="1" applyBorder="1" applyAlignment="1">
      <alignment vertical="center" wrapText="1" shrinkToFit="1"/>
    </xf>
    <xf numFmtId="0" fontId="25" fillId="0" borderId="10" xfId="0" applyFont="1" applyFill="1" applyBorder="1" applyAlignment="1">
      <alignment vertical="center" wrapText="1" shrinkToFit="1"/>
    </xf>
    <xf numFmtId="0" fontId="24" fillId="0" borderId="10" xfId="0" applyFont="1" applyFill="1" applyBorder="1" applyAlignment="1">
      <alignment vertical="top" wrapText="1"/>
    </xf>
    <xf numFmtId="0" fontId="28" fillId="0" borderId="10" xfId="0" applyFont="1" applyFill="1" applyBorder="1" applyAlignment="1">
      <alignment horizontal="left"/>
    </xf>
    <xf numFmtId="0" fontId="28" fillId="0" borderId="10" xfId="0" applyFont="1" applyFill="1" applyBorder="1" applyAlignment="1">
      <alignment horizontal="right"/>
    </xf>
    <xf numFmtId="0" fontId="26" fillId="0" borderId="0" xfId="0" applyFont="1" applyFill="1"/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18" fillId="0" borderId="10" xfId="0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16" fontId="18" fillId="0" borderId="10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2" fontId="3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4" fontId="25" fillId="0" borderId="10" xfId="0" applyNumberFormat="1" applyFont="1" applyFill="1" applyBorder="1" applyAlignment="1">
      <alignment horizontal="center" vertical="center"/>
    </xf>
    <xf numFmtId="4" fontId="0" fillId="0" borderId="12" xfId="0" applyNumberFormat="1" applyFont="1" applyFill="1" applyBorder="1" applyAlignment="1">
      <alignment horizontal="right" vertical="center" shrinkToFit="1"/>
    </xf>
    <xf numFmtId="4" fontId="26" fillId="0" borderId="12" xfId="0" applyNumberFormat="1" applyFont="1" applyFill="1" applyBorder="1" applyAlignment="1">
      <alignment horizontal="right" vertical="center" shrinkToFit="1"/>
    </xf>
    <xf numFmtId="4" fontId="29" fillId="0" borderId="12" xfId="0" applyNumberFormat="1" applyFont="1" applyFill="1" applyBorder="1" applyAlignment="1">
      <alignment horizontal="right" vertical="center" shrinkToFit="1"/>
    </xf>
    <xf numFmtId="49" fontId="24" fillId="0" borderId="10" xfId="18" applyNumberFormat="1" applyFont="1" applyFill="1" applyBorder="1" applyAlignment="1">
      <alignment horizontal="center" vertical="center" wrapText="1" shrinkToFit="1"/>
    </xf>
    <xf numFmtId="49" fontId="25" fillId="0" borderId="10" xfId="18" applyNumberFormat="1" applyFont="1" applyFill="1" applyBorder="1" applyAlignment="1">
      <alignment horizontal="center" vertical="center" wrapText="1" shrinkToFit="1"/>
    </xf>
    <xf numFmtId="0" fontId="19" fillId="0" borderId="19" xfId="0" applyFont="1" applyFill="1" applyBorder="1" applyAlignment="1">
      <alignment horizontal="center" vertical="center" wrapText="1"/>
    </xf>
    <xf numFmtId="4" fontId="30" fillId="0" borderId="19" xfId="0" applyNumberFormat="1" applyFont="1" applyFill="1" applyBorder="1" applyAlignment="1">
      <alignment horizontal="center" vertical="center" shrinkToFit="1"/>
    </xf>
    <xf numFmtId="4" fontId="31" fillId="0" borderId="19" xfId="0" applyNumberFormat="1" applyFont="1" applyFill="1" applyBorder="1" applyAlignment="1">
      <alignment horizontal="center" vertical="center" shrinkToFit="1"/>
    </xf>
    <xf numFmtId="4" fontId="18" fillId="0" borderId="19" xfId="0" applyNumberFormat="1" applyFont="1" applyFill="1" applyBorder="1" applyAlignment="1">
      <alignment horizontal="center" vertical="center" shrinkToFit="1"/>
    </xf>
    <xf numFmtId="4" fontId="24" fillId="0" borderId="19" xfId="0" applyNumberFormat="1" applyFont="1" applyFill="1" applyBorder="1" applyAlignment="1">
      <alignment horizontal="center" vertical="center" shrinkToFit="1"/>
    </xf>
    <xf numFmtId="4" fontId="25" fillId="0" borderId="19" xfId="0" applyNumberFormat="1" applyFont="1" applyFill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center" vertical="center" wrapText="1"/>
    </xf>
    <xf numFmtId="4" fontId="32" fillId="0" borderId="19" xfId="0" applyNumberFormat="1" applyFont="1" applyFill="1" applyBorder="1" applyAlignment="1">
      <alignment horizontal="center" vertical="center" wrapText="1"/>
    </xf>
    <xf numFmtId="4" fontId="19" fillId="0" borderId="19" xfId="0" applyNumberFormat="1" applyFont="1" applyFill="1" applyBorder="1" applyAlignment="1">
      <alignment horizontal="center" vertical="center" wrapText="1"/>
    </xf>
    <xf numFmtId="4" fontId="32" fillId="0" borderId="10" xfId="0" applyNumberFormat="1" applyFont="1" applyFill="1" applyBorder="1" applyAlignment="1">
      <alignment horizontal="center" vertical="center" wrapText="1"/>
    </xf>
    <xf numFmtId="4" fontId="28" fillId="0" borderId="19" xfId="0" applyNumberFormat="1" applyFont="1" applyFill="1" applyBorder="1" applyAlignment="1">
      <alignment horizontal="center" vertical="center" shrinkToFit="1"/>
    </xf>
    <xf numFmtId="4" fontId="25" fillId="0" borderId="16" xfId="0" applyNumberFormat="1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vertical="center" wrapText="1"/>
    </xf>
    <xf numFmtId="4" fontId="18" fillId="0" borderId="17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4" fontId="18" fillId="0" borderId="19" xfId="0" applyNumberFormat="1" applyFont="1" applyFill="1" applyBorder="1" applyAlignment="1">
      <alignment horizontal="center" vertical="center"/>
    </xf>
    <xf numFmtId="4" fontId="37" fillId="0" borderId="12" xfId="0" applyNumberFormat="1" applyFont="1" applyFill="1" applyBorder="1" applyAlignment="1">
      <alignment horizontal="right" vertical="top" shrinkToFit="1"/>
    </xf>
    <xf numFmtId="0" fontId="36" fillId="0" borderId="10" xfId="0" applyFont="1" applyFill="1" applyBorder="1" applyAlignment="1">
      <alignment horizontal="left" vertical="center" wrapText="1"/>
    </xf>
    <xf numFmtId="0" fontId="29" fillId="0" borderId="0" xfId="0" applyFont="1" applyFill="1"/>
    <xf numFmtId="2" fontId="32" fillId="0" borderId="19" xfId="0" applyNumberFormat="1" applyFont="1" applyFill="1" applyBorder="1" applyAlignment="1">
      <alignment horizontal="center" vertical="center" wrapText="1"/>
    </xf>
    <xf numFmtId="2" fontId="19" fillId="0" borderId="19" xfId="0" applyNumberFormat="1" applyFont="1" applyFill="1" applyBorder="1" applyAlignment="1">
      <alignment horizontal="center" vertical="center" wrapText="1"/>
    </xf>
    <xf numFmtId="4" fontId="18" fillId="0" borderId="14" xfId="0" applyNumberFormat="1" applyFont="1" applyFill="1" applyBorder="1" applyAlignment="1">
      <alignment horizontal="center" vertical="center" shrinkToFit="1"/>
    </xf>
    <xf numFmtId="4" fontId="18" fillId="0" borderId="15" xfId="0" applyNumberFormat="1" applyFont="1" applyFill="1" applyBorder="1" applyAlignment="1">
      <alignment horizontal="center" vertical="center" shrinkToFit="1"/>
    </xf>
    <xf numFmtId="4" fontId="18" fillId="0" borderId="18" xfId="0" applyNumberFormat="1" applyFont="1" applyFill="1" applyBorder="1" applyAlignment="1">
      <alignment horizontal="center" vertical="center" shrinkToFit="1"/>
    </xf>
    <xf numFmtId="4" fontId="18" fillId="0" borderId="21" xfId="0" applyNumberFormat="1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</cellXfs>
  <cellStyles count="26">
    <cellStyle name="ex69" xfId="25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9"/>
  <sheetViews>
    <sheetView tabSelected="1" zoomScaleNormal="100" zoomScaleSheetLayoutView="90" workbookViewId="0">
      <selection activeCell="B213" sqref="B213"/>
    </sheetView>
  </sheetViews>
  <sheetFormatPr defaultRowHeight="12.75" outlineLevelRow="1" x14ac:dyDescent="0.2"/>
  <cols>
    <col min="1" max="1" width="7.140625" style="105" customWidth="1"/>
    <col min="2" max="2" width="66.28515625" style="3" customWidth="1"/>
    <col min="3" max="3" width="7.7109375" style="3" customWidth="1"/>
    <col min="4" max="4" width="12.28515625" style="3" customWidth="1"/>
    <col min="5" max="10" width="0" style="3" hidden="1" customWidth="1"/>
    <col min="11" max="11" width="15.5703125" style="3" customWidth="1"/>
    <col min="12" max="12" width="13.7109375" style="3" customWidth="1"/>
    <col min="13" max="13" width="12.85546875" style="52" customWidth="1"/>
    <col min="14" max="14" width="13.42578125" style="52" customWidth="1"/>
    <col min="15" max="15" width="14.42578125" style="52" customWidth="1"/>
    <col min="16" max="16" width="15.85546875" style="52" customWidth="1"/>
    <col min="17" max="16384" width="9.140625" style="3"/>
  </cols>
  <sheetData>
    <row r="2" spans="1:16" s="8" customFormat="1" ht="20.25" customHeight="1" x14ac:dyDescent="0.3">
      <c r="A2" s="109" t="s">
        <v>287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37.5" customHeight="1" x14ac:dyDescent="0.3">
      <c r="A3" s="108" t="s">
        <v>467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x14ac:dyDescent="0.2">
      <c r="B4" s="1"/>
      <c r="C4" s="1"/>
      <c r="D4" s="1"/>
      <c r="E4" s="1"/>
      <c r="F4" s="1"/>
      <c r="G4" s="1"/>
      <c r="H4" s="1"/>
      <c r="I4" s="1"/>
      <c r="J4" s="1"/>
      <c r="K4" s="1"/>
      <c r="O4" s="53"/>
      <c r="P4" s="53" t="s">
        <v>102</v>
      </c>
    </row>
    <row r="5" spans="1:16" ht="92.25" customHeight="1" x14ac:dyDescent="0.2">
      <c r="A5" s="92" t="s">
        <v>61</v>
      </c>
      <c r="B5" s="93" t="s">
        <v>62</v>
      </c>
      <c r="C5" s="93" t="s">
        <v>63</v>
      </c>
      <c r="D5" s="93" t="s">
        <v>0</v>
      </c>
      <c r="E5" s="91" t="s">
        <v>64</v>
      </c>
      <c r="F5" s="91" t="s">
        <v>64</v>
      </c>
      <c r="G5" s="91" t="s">
        <v>64</v>
      </c>
      <c r="H5" s="91" t="s">
        <v>64</v>
      </c>
      <c r="I5" s="91" t="s">
        <v>64</v>
      </c>
      <c r="J5" s="91" t="s">
        <v>64</v>
      </c>
      <c r="K5" s="93" t="s">
        <v>394</v>
      </c>
      <c r="L5" s="93" t="s">
        <v>488</v>
      </c>
      <c r="M5" s="93" t="s">
        <v>489</v>
      </c>
      <c r="N5" s="93" t="s">
        <v>288</v>
      </c>
      <c r="O5" s="93" t="s">
        <v>387</v>
      </c>
      <c r="P5" s="93" t="s">
        <v>393</v>
      </c>
    </row>
    <row r="6" spans="1:16" ht="21.75" customHeight="1" x14ac:dyDescent="0.2">
      <c r="A6" s="89"/>
      <c r="B6" s="90"/>
      <c r="C6" s="90"/>
      <c r="D6" s="90"/>
      <c r="E6" s="91"/>
      <c r="F6" s="91"/>
      <c r="G6" s="91"/>
      <c r="H6" s="91"/>
      <c r="I6" s="91"/>
      <c r="J6" s="91"/>
      <c r="K6" s="90"/>
      <c r="L6" s="90"/>
      <c r="M6" s="90"/>
      <c r="N6" s="90" t="s">
        <v>390</v>
      </c>
      <c r="O6" s="90" t="s">
        <v>391</v>
      </c>
      <c r="P6" s="90" t="s">
        <v>392</v>
      </c>
    </row>
    <row r="7" spans="1:16" ht="21.75" customHeight="1" x14ac:dyDescent="0.2">
      <c r="A7" s="89">
        <v>1</v>
      </c>
      <c r="B7" s="2">
        <v>2</v>
      </c>
      <c r="C7" s="2">
        <v>3</v>
      </c>
      <c r="D7" s="2">
        <v>4</v>
      </c>
      <c r="E7" s="57"/>
      <c r="F7" s="57"/>
      <c r="G7" s="57"/>
      <c r="H7" s="57"/>
      <c r="I7" s="57"/>
      <c r="J7" s="57"/>
      <c r="K7" s="75">
        <v>5</v>
      </c>
      <c r="L7" s="75">
        <v>6</v>
      </c>
      <c r="M7" s="2">
        <v>7</v>
      </c>
      <c r="N7" s="2">
        <v>8</v>
      </c>
      <c r="O7" s="2">
        <v>9</v>
      </c>
      <c r="P7" s="2">
        <v>10</v>
      </c>
    </row>
    <row r="8" spans="1:16" ht="50.25" customHeight="1" x14ac:dyDescent="0.2">
      <c r="A8" s="65">
        <v>1</v>
      </c>
      <c r="B8" s="66" t="s">
        <v>289</v>
      </c>
      <c r="C8" s="62"/>
      <c r="D8" s="12" t="s">
        <v>292</v>
      </c>
      <c r="E8" s="63"/>
      <c r="F8" s="63"/>
      <c r="G8" s="63"/>
      <c r="H8" s="63"/>
      <c r="I8" s="63"/>
      <c r="J8" s="63"/>
      <c r="K8" s="76">
        <f>K9+K11</f>
        <v>5000</v>
      </c>
      <c r="L8" s="76">
        <f>L9+L11</f>
        <v>50000</v>
      </c>
      <c r="M8" s="64">
        <v>0</v>
      </c>
      <c r="N8" s="55">
        <f t="shared" ref="N8:N10" si="0">L8-M8</f>
        <v>50000</v>
      </c>
      <c r="O8" s="55">
        <f t="shared" ref="O8" si="1">M8/L8*100</f>
        <v>0</v>
      </c>
      <c r="P8" s="55">
        <f>M8/K8*100</f>
        <v>0</v>
      </c>
    </row>
    <row r="9" spans="1:16" s="97" customFormat="1" ht="36" customHeight="1" x14ac:dyDescent="0.2">
      <c r="A9" s="14" t="s">
        <v>149</v>
      </c>
      <c r="B9" s="67" t="s">
        <v>290</v>
      </c>
      <c r="C9" s="104"/>
      <c r="D9" s="16" t="s">
        <v>293</v>
      </c>
      <c r="E9" s="60"/>
      <c r="F9" s="60"/>
      <c r="G9" s="60"/>
      <c r="H9" s="60"/>
      <c r="I9" s="60"/>
      <c r="J9" s="60"/>
      <c r="K9" s="84">
        <f>K10</f>
        <v>0</v>
      </c>
      <c r="L9" s="98">
        <f>L10</f>
        <v>45000</v>
      </c>
      <c r="M9" s="61">
        <v>0</v>
      </c>
      <c r="N9" s="69">
        <f t="shared" si="0"/>
        <v>45000</v>
      </c>
      <c r="O9" s="69">
        <f t="shared" ref="O9:O72" si="2">M9/L9*100</f>
        <v>0</v>
      </c>
      <c r="P9" s="69">
        <v>0</v>
      </c>
    </row>
    <row r="10" spans="1:16" ht="36" customHeight="1" x14ac:dyDescent="0.2">
      <c r="A10" s="14"/>
      <c r="B10" s="68" t="s">
        <v>291</v>
      </c>
      <c r="C10" s="11" t="s">
        <v>58</v>
      </c>
      <c r="D10" s="11" t="s">
        <v>294</v>
      </c>
      <c r="E10" s="57"/>
      <c r="F10" s="57"/>
      <c r="G10" s="57"/>
      <c r="H10" s="57"/>
      <c r="I10" s="57"/>
      <c r="J10" s="57"/>
      <c r="K10" s="81">
        <v>0</v>
      </c>
      <c r="L10" s="99">
        <v>45000</v>
      </c>
      <c r="M10" s="59">
        <v>0</v>
      </c>
      <c r="N10" s="54">
        <f t="shared" si="0"/>
        <v>45000</v>
      </c>
      <c r="O10" s="54">
        <f t="shared" si="2"/>
        <v>0</v>
      </c>
      <c r="P10" s="54">
        <v>0</v>
      </c>
    </row>
    <row r="11" spans="1:16" s="97" customFormat="1" ht="36" customHeight="1" x14ac:dyDescent="0.2">
      <c r="A11" s="14" t="s">
        <v>349</v>
      </c>
      <c r="B11" s="67" t="s">
        <v>350</v>
      </c>
      <c r="C11" s="16"/>
      <c r="D11" s="16" t="s">
        <v>351</v>
      </c>
      <c r="E11" s="60"/>
      <c r="F11" s="60"/>
      <c r="G11" s="60"/>
      <c r="H11" s="60"/>
      <c r="I11" s="60"/>
      <c r="J11" s="60"/>
      <c r="K11" s="82">
        <f>K12</f>
        <v>5000</v>
      </c>
      <c r="L11" s="82">
        <f t="shared" ref="L11:N11" si="3">L12</f>
        <v>5000</v>
      </c>
      <c r="M11" s="82">
        <f t="shared" si="3"/>
        <v>0</v>
      </c>
      <c r="N11" s="82">
        <f t="shared" si="3"/>
        <v>5000</v>
      </c>
      <c r="O11" s="69">
        <f t="shared" si="2"/>
        <v>0</v>
      </c>
      <c r="P11" s="69">
        <f t="shared" ref="P11:P72" si="4">M11/K11*100</f>
        <v>0</v>
      </c>
    </row>
    <row r="12" spans="1:16" ht="36" customHeight="1" x14ac:dyDescent="0.2">
      <c r="A12" s="58"/>
      <c r="B12" s="68" t="s">
        <v>291</v>
      </c>
      <c r="C12" s="11" t="s">
        <v>58</v>
      </c>
      <c r="D12" s="11" t="s">
        <v>352</v>
      </c>
      <c r="E12" s="57"/>
      <c r="F12" s="57"/>
      <c r="G12" s="57"/>
      <c r="H12" s="57"/>
      <c r="I12" s="57"/>
      <c r="J12" s="57"/>
      <c r="K12" s="83">
        <v>5000</v>
      </c>
      <c r="L12" s="99">
        <v>5000</v>
      </c>
      <c r="M12" s="83">
        <v>0</v>
      </c>
      <c r="N12" s="83">
        <f>L12-M12</f>
        <v>5000</v>
      </c>
      <c r="O12" s="54">
        <f t="shared" si="2"/>
        <v>0</v>
      </c>
      <c r="P12" s="54">
        <f t="shared" si="4"/>
        <v>0</v>
      </c>
    </row>
    <row r="13" spans="1:16" ht="31.5" customHeight="1" outlineLevel="1" x14ac:dyDescent="0.2">
      <c r="A13" s="9" t="s">
        <v>255</v>
      </c>
      <c r="B13" s="10" t="s">
        <v>103</v>
      </c>
      <c r="C13" s="11"/>
      <c r="D13" s="12" t="s">
        <v>37</v>
      </c>
      <c r="E13" s="13"/>
      <c r="F13" s="13"/>
      <c r="G13" s="13"/>
      <c r="H13" s="13"/>
      <c r="I13" s="13"/>
      <c r="J13" s="13"/>
      <c r="K13" s="76">
        <f>K14</f>
        <v>942000</v>
      </c>
      <c r="L13" s="76">
        <f t="shared" ref="L13:N13" si="5">L14</f>
        <v>5482000</v>
      </c>
      <c r="M13" s="76">
        <f t="shared" si="5"/>
        <v>3236101.64</v>
      </c>
      <c r="N13" s="76">
        <f t="shared" si="5"/>
        <v>2245898.36</v>
      </c>
      <c r="O13" s="55">
        <f t="shared" si="2"/>
        <v>59.031405326523171</v>
      </c>
      <c r="P13" s="55">
        <f t="shared" si="4"/>
        <v>343.53520594479829</v>
      </c>
    </row>
    <row r="14" spans="1:16" s="97" customFormat="1" ht="28.5" customHeight="1" outlineLevel="1" x14ac:dyDescent="0.2">
      <c r="A14" s="14" t="s">
        <v>256</v>
      </c>
      <c r="B14" s="15" t="s">
        <v>65</v>
      </c>
      <c r="C14" s="16"/>
      <c r="D14" s="16" t="s">
        <v>66</v>
      </c>
      <c r="E14" s="13"/>
      <c r="F14" s="13"/>
      <c r="G14" s="13"/>
      <c r="H14" s="13"/>
      <c r="I14" s="13"/>
      <c r="J14" s="13"/>
      <c r="K14" s="77">
        <f>K17+K15+K16+K18+K19</f>
        <v>942000</v>
      </c>
      <c r="L14" s="77">
        <f>L17+L15+L16+L18+L19</f>
        <v>5482000</v>
      </c>
      <c r="M14" s="77">
        <f>M17+M15+M16+M18+M19</f>
        <v>3236101.64</v>
      </c>
      <c r="N14" s="77">
        <f>N17+N15+N16+N18+N19</f>
        <v>2245898.36</v>
      </c>
      <c r="O14" s="69">
        <f t="shared" si="2"/>
        <v>59.031405326523171</v>
      </c>
      <c r="P14" s="69">
        <f t="shared" si="4"/>
        <v>343.53520594479829</v>
      </c>
    </row>
    <row r="15" spans="1:16" ht="28.5" customHeight="1" outlineLevel="1" x14ac:dyDescent="0.2">
      <c r="A15" s="14"/>
      <c r="B15" s="17" t="s">
        <v>170</v>
      </c>
      <c r="C15" s="11" t="s">
        <v>58</v>
      </c>
      <c r="D15" s="11" t="s">
        <v>171</v>
      </c>
      <c r="E15" s="13"/>
      <c r="F15" s="13"/>
      <c r="G15" s="13"/>
      <c r="H15" s="13"/>
      <c r="I15" s="13"/>
      <c r="J15" s="13"/>
      <c r="K15" s="5">
        <v>200000</v>
      </c>
      <c r="L15" s="78">
        <v>700000</v>
      </c>
      <c r="M15" s="54">
        <v>403219.28</v>
      </c>
      <c r="N15" s="54">
        <f t="shared" ref="N15:N71" si="6">L15-M15</f>
        <v>296780.71999999997</v>
      </c>
      <c r="O15" s="54">
        <f t="shared" si="2"/>
        <v>57.602754285714283</v>
      </c>
      <c r="P15" s="54">
        <f t="shared" si="4"/>
        <v>201.60964000000004</v>
      </c>
    </row>
    <row r="16" spans="1:16" ht="28.5" customHeight="1" outlineLevel="1" x14ac:dyDescent="0.2">
      <c r="A16" s="14"/>
      <c r="B16" s="17" t="s">
        <v>170</v>
      </c>
      <c r="C16" s="11" t="s">
        <v>59</v>
      </c>
      <c r="D16" s="11" t="s">
        <v>171</v>
      </c>
      <c r="E16" s="18"/>
      <c r="F16" s="13"/>
      <c r="G16" s="13"/>
      <c r="H16" s="13"/>
      <c r="I16" s="13"/>
      <c r="J16" s="13"/>
      <c r="K16" s="5">
        <v>50000</v>
      </c>
      <c r="L16" s="100">
        <v>910000</v>
      </c>
      <c r="M16" s="54">
        <v>231180.4</v>
      </c>
      <c r="N16" s="54">
        <f t="shared" ref="N16" si="7">L16-M16</f>
        <v>678819.6</v>
      </c>
      <c r="O16" s="54">
        <f t="shared" si="2"/>
        <v>25.404439560439563</v>
      </c>
      <c r="P16" s="54">
        <f t="shared" si="4"/>
        <v>462.36079999999998</v>
      </c>
    </row>
    <row r="17" spans="1:16" ht="28.5" customHeight="1" outlineLevel="1" x14ac:dyDescent="0.2">
      <c r="A17" s="14"/>
      <c r="B17" s="17" t="s">
        <v>172</v>
      </c>
      <c r="C17" s="11" t="s">
        <v>58</v>
      </c>
      <c r="D17" s="11" t="s">
        <v>173</v>
      </c>
      <c r="E17" s="13"/>
      <c r="F17" s="13"/>
      <c r="G17" s="13"/>
      <c r="H17" s="13"/>
      <c r="I17" s="13"/>
      <c r="J17" s="13"/>
      <c r="K17" s="5">
        <v>82000</v>
      </c>
      <c r="L17" s="78">
        <v>3257000</v>
      </c>
      <c r="M17" s="54">
        <v>2212351.96</v>
      </c>
      <c r="N17" s="54">
        <f t="shared" si="6"/>
        <v>1044648.04</v>
      </c>
      <c r="O17" s="54">
        <f t="shared" si="2"/>
        <v>67.926065704636159</v>
      </c>
      <c r="P17" s="54">
        <f t="shared" si="4"/>
        <v>2697.9901951219508</v>
      </c>
    </row>
    <row r="18" spans="1:16" ht="28.5" customHeight="1" outlineLevel="1" x14ac:dyDescent="0.2">
      <c r="A18" s="14"/>
      <c r="B18" s="17" t="s">
        <v>172</v>
      </c>
      <c r="C18" s="11" t="s">
        <v>59</v>
      </c>
      <c r="D18" s="11" t="s">
        <v>173</v>
      </c>
      <c r="E18" s="13"/>
      <c r="F18" s="13"/>
      <c r="G18" s="13"/>
      <c r="H18" s="13"/>
      <c r="I18" s="13"/>
      <c r="J18" s="13"/>
      <c r="K18" s="5">
        <v>250000</v>
      </c>
      <c r="L18" s="78">
        <v>615000</v>
      </c>
      <c r="M18" s="54">
        <v>389350</v>
      </c>
      <c r="N18" s="54">
        <f t="shared" si="6"/>
        <v>225650</v>
      </c>
      <c r="O18" s="54">
        <f t="shared" si="2"/>
        <v>63.30894308943089</v>
      </c>
      <c r="P18" s="54">
        <f t="shared" si="4"/>
        <v>155.73999999999998</v>
      </c>
    </row>
    <row r="19" spans="1:16" ht="39.75" customHeight="1" outlineLevel="1" x14ac:dyDescent="0.2">
      <c r="A19" s="14"/>
      <c r="B19" s="17" t="s">
        <v>353</v>
      </c>
      <c r="C19" s="11" t="s">
        <v>58</v>
      </c>
      <c r="D19" s="11" t="s">
        <v>295</v>
      </c>
      <c r="E19" s="18"/>
      <c r="F19" s="13"/>
      <c r="G19" s="13"/>
      <c r="H19" s="13"/>
      <c r="I19" s="13"/>
      <c r="J19" s="13"/>
      <c r="K19" s="5">
        <v>360000</v>
      </c>
      <c r="L19" s="100">
        <v>0</v>
      </c>
      <c r="M19" s="54">
        <v>0</v>
      </c>
      <c r="N19" s="54">
        <f t="shared" si="6"/>
        <v>0</v>
      </c>
      <c r="O19" s="54">
        <v>0</v>
      </c>
      <c r="P19" s="54">
        <f t="shared" si="4"/>
        <v>0</v>
      </c>
    </row>
    <row r="20" spans="1:16" s="23" customFormat="1" ht="29.25" customHeight="1" outlineLevel="1" x14ac:dyDescent="0.2">
      <c r="A20" s="9" t="s">
        <v>247</v>
      </c>
      <c r="B20" s="19" t="s">
        <v>258</v>
      </c>
      <c r="C20" s="11"/>
      <c r="D20" s="12" t="s">
        <v>259</v>
      </c>
      <c r="E20" s="20"/>
      <c r="F20" s="21"/>
      <c r="G20" s="21"/>
      <c r="H20" s="21"/>
      <c r="I20" s="21"/>
      <c r="J20" s="21"/>
      <c r="K20" s="22">
        <f t="shared" ref="K20:M24" si="8">K21</f>
        <v>15000</v>
      </c>
      <c r="L20" s="22">
        <f t="shared" si="8"/>
        <v>15000</v>
      </c>
      <c r="M20" s="22">
        <f t="shared" si="8"/>
        <v>0</v>
      </c>
      <c r="N20" s="55">
        <f t="shared" si="6"/>
        <v>15000</v>
      </c>
      <c r="O20" s="55">
        <f t="shared" si="2"/>
        <v>0</v>
      </c>
      <c r="P20" s="55">
        <f t="shared" si="4"/>
        <v>0</v>
      </c>
    </row>
    <row r="21" spans="1:16" s="97" customFormat="1" ht="29.25" customHeight="1" outlineLevel="1" x14ac:dyDescent="0.2">
      <c r="A21" s="14" t="s">
        <v>250</v>
      </c>
      <c r="B21" s="24" t="s">
        <v>260</v>
      </c>
      <c r="C21" s="16"/>
      <c r="D21" s="16" t="s">
        <v>261</v>
      </c>
      <c r="E21" s="25"/>
      <c r="F21" s="26"/>
      <c r="G21" s="26"/>
      <c r="H21" s="26"/>
      <c r="I21" s="26"/>
      <c r="J21" s="26"/>
      <c r="K21" s="4">
        <f t="shared" si="8"/>
        <v>15000</v>
      </c>
      <c r="L21" s="4">
        <f>L22</f>
        <v>15000</v>
      </c>
      <c r="M21" s="4">
        <f t="shared" si="8"/>
        <v>0</v>
      </c>
      <c r="N21" s="69">
        <f t="shared" si="6"/>
        <v>15000</v>
      </c>
      <c r="O21" s="69">
        <f t="shared" si="2"/>
        <v>0</v>
      </c>
      <c r="P21" s="69">
        <f t="shared" si="4"/>
        <v>0</v>
      </c>
    </row>
    <row r="22" spans="1:16" s="23" customFormat="1" ht="29.25" customHeight="1" outlineLevel="1" x14ac:dyDescent="0.2">
      <c r="A22" s="27"/>
      <c r="B22" s="28" t="s">
        <v>262</v>
      </c>
      <c r="C22" s="11" t="s">
        <v>58</v>
      </c>
      <c r="D22" s="11" t="s">
        <v>296</v>
      </c>
      <c r="E22" s="29"/>
      <c r="F22" s="30"/>
      <c r="G22" s="30"/>
      <c r="H22" s="30"/>
      <c r="I22" s="30"/>
      <c r="J22" s="30"/>
      <c r="K22" s="5">
        <v>15000</v>
      </c>
      <c r="L22" s="100">
        <v>15000</v>
      </c>
      <c r="M22" s="54">
        <v>0</v>
      </c>
      <c r="N22" s="54">
        <f t="shared" si="6"/>
        <v>15000</v>
      </c>
      <c r="O22" s="54">
        <f t="shared" si="2"/>
        <v>0</v>
      </c>
      <c r="P22" s="54">
        <f t="shared" si="4"/>
        <v>0</v>
      </c>
    </row>
    <row r="23" spans="1:16" s="23" customFormat="1" ht="29.25" customHeight="1" outlineLevel="1" x14ac:dyDescent="0.2">
      <c r="A23" s="9" t="s">
        <v>164</v>
      </c>
      <c r="B23" s="19" t="s">
        <v>395</v>
      </c>
      <c r="C23" s="11"/>
      <c r="D23" s="12" t="s">
        <v>398</v>
      </c>
      <c r="E23" s="20"/>
      <c r="F23" s="21"/>
      <c r="G23" s="21"/>
      <c r="H23" s="21"/>
      <c r="I23" s="21"/>
      <c r="J23" s="21"/>
      <c r="K23" s="22">
        <f t="shared" si="8"/>
        <v>5000</v>
      </c>
      <c r="L23" s="22">
        <f t="shared" si="8"/>
        <v>100000</v>
      </c>
      <c r="M23" s="22">
        <f t="shared" si="8"/>
        <v>0</v>
      </c>
      <c r="N23" s="55">
        <f t="shared" ref="N23:N25" si="9">L23-M23</f>
        <v>100000</v>
      </c>
      <c r="O23" s="55">
        <f t="shared" si="2"/>
        <v>0</v>
      </c>
      <c r="P23" s="55">
        <f t="shared" si="4"/>
        <v>0</v>
      </c>
    </row>
    <row r="24" spans="1:16" s="97" customFormat="1" ht="29.25" customHeight="1" outlineLevel="1" x14ac:dyDescent="0.2">
      <c r="A24" s="14" t="s">
        <v>150</v>
      </c>
      <c r="B24" s="24" t="s">
        <v>396</v>
      </c>
      <c r="C24" s="16"/>
      <c r="D24" s="16" t="s">
        <v>399</v>
      </c>
      <c r="E24" s="25"/>
      <c r="F24" s="26"/>
      <c r="G24" s="26"/>
      <c r="H24" s="26"/>
      <c r="I24" s="26"/>
      <c r="J24" s="26"/>
      <c r="K24" s="4">
        <f t="shared" si="8"/>
        <v>5000</v>
      </c>
      <c r="L24" s="4">
        <f t="shared" si="8"/>
        <v>100000</v>
      </c>
      <c r="M24" s="4">
        <f t="shared" si="8"/>
        <v>0</v>
      </c>
      <c r="N24" s="69">
        <f t="shared" si="9"/>
        <v>100000</v>
      </c>
      <c r="O24" s="69">
        <f t="shared" si="2"/>
        <v>0</v>
      </c>
      <c r="P24" s="69">
        <f t="shared" si="4"/>
        <v>0</v>
      </c>
    </row>
    <row r="25" spans="1:16" s="23" customFormat="1" ht="29.25" customHeight="1" outlineLevel="1" x14ac:dyDescent="0.2">
      <c r="A25" s="27"/>
      <c r="B25" s="28" t="s">
        <v>397</v>
      </c>
      <c r="C25" s="11" t="s">
        <v>58</v>
      </c>
      <c r="D25" s="11" t="s">
        <v>400</v>
      </c>
      <c r="E25" s="29"/>
      <c r="F25" s="30"/>
      <c r="G25" s="30"/>
      <c r="H25" s="30"/>
      <c r="I25" s="30"/>
      <c r="J25" s="30"/>
      <c r="K25" s="5">
        <v>5000</v>
      </c>
      <c r="L25" s="100">
        <v>100000</v>
      </c>
      <c r="M25" s="54">
        <v>0</v>
      </c>
      <c r="N25" s="54">
        <f t="shared" si="9"/>
        <v>100000</v>
      </c>
      <c r="O25" s="54">
        <f t="shared" si="2"/>
        <v>0</v>
      </c>
      <c r="P25" s="54">
        <f t="shared" si="4"/>
        <v>0</v>
      </c>
    </row>
    <row r="26" spans="1:16" s="23" customFormat="1" ht="29.25" customHeight="1" outlineLevel="1" x14ac:dyDescent="0.2">
      <c r="A26" s="9" t="s">
        <v>165</v>
      </c>
      <c r="B26" s="19" t="s">
        <v>248</v>
      </c>
      <c r="C26" s="12"/>
      <c r="D26" s="12" t="s">
        <v>249</v>
      </c>
      <c r="E26" s="20"/>
      <c r="F26" s="21"/>
      <c r="G26" s="21"/>
      <c r="H26" s="21"/>
      <c r="I26" s="21"/>
      <c r="J26" s="21"/>
      <c r="K26" s="22">
        <f t="shared" ref="K26:M27" si="10">K27</f>
        <v>30000</v>
      </c>
      <c r="L26" s="22">
        <f t="shared" si="10"/>
        <v>130000</v>
      </c>
      <c r="M26" s="22">
        <f t="shared" si="10"/>
        <v>126230</v>
      </c>
      <c r="N26" s="55">
        <f t="shared" si="6"/>
        <v>3770</v>
      </c>
      <c r="O26" s="55">
        <f t="shared" si="2"/>
        <v>97.1</v>
      </c>
      <c r="P26" s="55">
        <f t="shared" si="4"/>
        <v>420.76666666666665</v>
      </c>
    </row>
    <row r="27" spans="1:16" s="97" customFormat="1" ht="29.25" customHeight="1" outlineLevel="1" x14ac:dyDescent="0.2">
      <c r="A27" s="14" t="s">
        <v>174</v>
      </c>
      <c r="B27" s="15" t="s">
        <v>251</v>
      </c>
      <c r="C27" s="16"/>
      <c r="D27" s="16" t="s">
        <v>252</v>
      </c>
      <c r="E27" s="25"/>
      <c r="F27" s="26"/>
      <c r="G27" s="26"/>
      <c r="H27" s="26"/>
      <c r="I27" s="26"/>
      <c r="J27" s="26"/>
      <c r="K27" s="4">
        <f t="shared" si="10"/>
        <v>30000</v>
      </c>
      <c r="L27" s="4">
        <f t="shared" si="10"/>
        <v>130000</v>
      </c>
      <c r="M27" s="4">
        <f t="shared" si="10"/>
        <v>126230</v>
      </c>
      <c r="N27" s="69">
        <f t="shared" si="6"/>
        <v>3770</v>
      </c>
      <c r="O27" s="69">
        <f t="shared" si="2"/>
        <v>97.1</v>
      </c>
      <c r="P27" s="69">
        <f t="shared" si="4"/>
        <v>420.76666666666665</v>
      </c>
    </row>
    <row r="28" spans="1:16" s="23" customFormat="1" ht="29.25" customHeight="1" outlineLevel="1" x14ac:dyDescent="0.2">
      <c r="A28" s="27"/>
      <c r="B28" s="28" t="s">
        <v>254</v>
      </c>
      <c r="C28" s="11" t="s">
        <v>58</v>
      </c>
      <c r="D28" s="11" t="s">
        <v>253</v>
      </c>
      <c r="E28" s="29"/>
      <c r="F28" s="30"/>
      <c r="G28" s="30"/>
      <c r="H28" s="30"/>
      <c r="I28" s="30"/>
      <c r="J28" s="30"/>
      <c r="K28" s="5">
        <v>30000</v>
      </c>
      <c r="L28" s="100">
        <v>130000</v>
      </c>
      <c r="M28" s="54">
        <v>126230</v>
      </c>
      <c r="N28" s="54">
        <f t="shared" si="6"/>
        <v>3770</v>
      </c>
      <c r="O28" s="54">
        <f t="shared" si="2"/>
        <v>97.1</v>
      </c>
      <c r="P28" s="54">
        <f t="shared" si="4"/>
        <v>420.76666666666665</v>
      </c>
    </row>
    <row r="29" spans="1:16" ht="44.25" customHeight="1" outlineLevel="1" x14ac:dyDescent="0.2">
      <c r="A29" s="9" t="s">
        <v>166</v>
      </c>
      <c r="B29" s="19" t="s">
        <v>108</v>
      </c>
      <c r="C29" s="12"/>
      <c r="D29" s="12" t="s">
        <v>104</v>
      </c>
      <c r="E29" s="31" t="e">
        <f>E30</f>
        <v>#REF!</v>
      </c>
      <c r="F29" s="13"/>
      <c r="G29" s="13"/>
      <c r="H29" s="13"/>
      <c r="I29" s="13"/>
      <c r="J29" s="13"/>
      <c r="K29" s="22">
        <f t="shared" ref="K29:M30" si="11">K30</f>
        <v>100000</v>
      </c>
      <c r="L29" s="22">
        <f t="shared" si="11"/>
        <v>2100000</v>
      </c>
      <c r="M29" s="22">
        <f t="shared" si="11"/>
        <v>1154623</v>
      </c>
      <c r="N29" s="55">
        <f t="shared" si="6"/>
        <v>945377</v>
      </c>
      <c r="O29" s="55">
        <f t="shared" si="2"/>
        <v>54.982047619047613</v>
      </c>
      <c r="P29" s="55">
        <f t="shared" si="4"/>
        <v>1154.623</v>
      </c>
    </row>
    <row r="30" spans="1:16" s="97" customFormat="1" ht="39.75" customHeight="1" outlineLevel="1" x14ac:dyDescent="0.2">
      <c r="A30" s="14" t="s">
        <v>268</v>
      </c>
      <c r="B30" s="24" t="s">
        <v>470</v>
      </c>
      <c r="C30" s="16"/>
      <c r="D30" s="16" t="s">
        <v>105</v>
      </c>
      <c r="E30" s="7" t="e">
        <f>E31+#REF!</f>
        <v>#REF!</v>
      </c>
      <c r="F30" s="13"/>
      <c r="G30" s="13"/>
      <c r="H30" s="13"/>
      <c r="I30" s="13"/>
      <c r="J30" s="13"/>
      <c r="K30" s="86">
        <f>K31</f>
        <v>100000</v>
      </c>
      <c r="L30" s="86">
        <f t="shared" si="11"/>
        <v>2100000</v>
      </c>
      <c r="M30" s="86">
        <f t="shared" si="11"/>
        <v>1154623</v>
      </c>
      <c r="N30" s="86">
        <f>N31</f>
        <v>945377</v>
      </c>
      <c r="O30" s="69">
        <f t="shared" si="2"/>
        <v>54.982047619047613</v>
      </c>
      <c r="P30" s="69">
        <f t="shared" si="4"/>
        <v>1154.623</v>
      </c>
    </row>
    <row r="31" spans="1:16" ht="39.75" customHeight="1" outlineLevel="1" x14ac:dyDescent="0.2">
      <c r="A31" s="27"/>
      <c r="B31" s="17" t="s">
        <v>106</v>
      </c>
      <c r="C31" s="11" t="s">
        <v>58</v>
      </c>
      <c r="D31" s="11" t="s">
        <v>107</v>
      </c>
      <c r="E31" s="5">
        <v>1912.51</v>
      </c>
      <c r="F31" s="13"/>
      <c r="G31" s="13"/>
      <c r="H31" s="13"/>
      <c r="I31" s="13"/>
      <c r="J31" s="13"/>
      <c r="K31" s="5">
        <v>100000</v>
      </c>
      <c r="L31" s="101">
        <v>2100000</v>
      </c>
      <c r="M31" s="54">
        <v>1154623</v>
      </c>
      <c r="N31" s="54">
        <f t="shared" si="6"/>
        <v>945377</v>
      </c>
      <c r="O31" s="54">
        <f t="shared" si="2"/>
        <v>54.982047619047613</v>
      </c>
      <c r="P31" s="54">
        <f t="shared" si="4"/>
        <v>1154.623</v>
      </c>
    </row>
    <row r="32" spans="1:16" ht="32.25" customHeight="1" outlineLevel="1" x14ac:dyDescent="0.2">
      <c r="A32" s="9" t="s">
        <v>167</v>
      </c>
      <c r="B32" s="10" t="s">
        <v>109</v>
      </c>
      <c r="C32" s="12"/>
      <c r="D32" s="12" t="s">
        <v>7</v>
      </c>
      <c r="E32" s="13"/>
      <c r="F32" s="13"/>
      <c r="G32" s="13"/>
      <c r="H32" s="13"/>
      <c r="I32" s="13"/>
      <c r="J32" s="13"/>
      <c r="K32" s="79">
        <f>K33</f>
        <v>184918000</v>
      </c>
      <c r="L32" s="79">
        <f>L33</f>
        <v>185918000</v>
      </c>
      <c r="M32" s="79">
        <f t="shared" ref="M32:N32" si="12">M33</f>
        <v>40682252.530000001</v>
      </c>
      <c r="N32" s="79">
        <f t="shared" si="12"/>
        <v>145235747.47</v>
      </c>
      <c r="O32" s="55">
        <f t="shared" si="2"/>
        <v>21.881825605912283</v>
      </c>
      <c r="P32" s="55">
        <f t="shared" si="4"/>
        <v>22.000158194442943</v>
      </c>
    </row>
    <row r="33" spans="1:16" s="97" customFormat="1" ht="32.25" customHeight="1" outlineLevel="1" x14ac:dyDescent="0.2">
      <c r="A33" s="14" t="s">
        <v>297</v>
      </c>
      <c r="B33" s="24" t="s">
        <v>67</v>
      </c>
      <c r="C33" s="16"/>
      <c r="D33" s="16" t="s">
        <v>68</v>
      </c>
      <c r="E33" s="13"/>
      <c r="F33" s="13"/>
      <c r="G33" s="13"/>
      <c r="H33" s="13"/>
      <c r="I33" s="13"/>
      <c r="J33" s="13"/>
      <c r="K33" s="80">
        <f>K34+K35+K36</f>
        <v>184918000</v>
      </c>
      <c r="L33" s="80">
        <f>L34+L35+L36</f>
        <v>185918000</v>
      </c>
      <c r="M33" s="80">
        <f>M34+M35+M36</f>
        <v>40682252.530000001</v>
      </c>
      <c r="N33" s="80">
        <f>N34+N35+N36</f>
        <v>145235747.47</v>
      </c>
      <c r="O33" s="69">
        <f t="shared" si="2"/>
        <v>21.881825605912283</v>
      </c>
      <c r="P33" s="69">
        <f t="shared" si="4"/>
        <v>22.000158194442943</v>
      </c>
    </row>
    <row r="34" spans="1:16" ht="32.25" customHeight="1" outlineLevel="1" x14ac:dyDescent="0.2">
      <c r="A34" s="27"/>
      <c r="B34" s="17" t="s">
        <v>476</v>
      </c>
      <c r="C34" s="11" t="s">
        <v>58</v>
      </c>
      <c r="D34" s="11" t="s">
        <v>475</v>
      </c>
      <c r="E34" s="13"/>
      <c r="F34" s="13"/>
      <c r="G34" s="13"/>
      <c r="H34" s="13"/>
      <c r="I34" s="13"/>
      <c r="J34" s="13"/>
      <c r="K34" s="78">
        <v>0</v>
      </c>
      <c r="L34" s="78">
        <v>1000000</v>
      </c>
      <c r="M34" s="78">
        <v>700000</v>
      </c>
      <c r="N34" s="54">
        <f t="shared" ref="N34" si="13">L34-M34</f>
        <v>300000</v>
      </c>
      <c r="O34" s="54">
        <f t="shared" si="2"/>
        <v>70</v>
      </c>
      <c r="P34" s="54">
        <v>0</v>
      </c>
    </row>
    <row r="35" spans="1:16" ht="18" customHeight="1" outlineLevel="1" x14ac:dyDescent="0.2">
      <c r="A35" s="27"/>
      <c r="B35" s="17" t="s">
        <v>69</v>
      </c>
      <c r="C35" s="11" t="s">
        <v>58</v>
      </c>
      <c r="D35" s="11" t="s">
        <v>401</v>
      </c>
      <c r="E35" s="13"/>
      <c r="F35" s="13"/>
      <c r="G35" s="13"/>
      <c r="H35" s="13"/>
      <c r="I35" s="13"/>
      <c r="J35" s="13"/>
      <c r="K35" s="5">
        <v>12389774.189999999</v>
      </c>
      <c r="L35" s="78">
        <v>12389774.189999999</v>
      </c>
      <c r="M35" s="54">
        <v>1552879.85</v>
      </c>
      <c r="N35" s="54">
        <f t="shared" si="6"/>
        <v>10836894.34</v>
      </c>
      <c r="O35" s="54">
        <f t="shared" si="2"/>
        <v>12.533560549096659</v>
      </c>
      <c r="P35" s="54">
        <f t="shared" si="4"/>
        <v>12.533560549096659</v>
      </c>
    </row>
    <row r="36" spans="1:16" ht="69.75" customHeight="1" outlineLevel="1" x14ac:dyDescent="0.2">
      <c r="A36" s="27"/>
      <c r="B36" s="17" t="s">
        <v>402</v>
      </c>
      <c r="C36" s="11" t="s">
        <v>58</v>
      </c>
      <c r="D36" s="11" t="s">
        <v>403</v>
      </c>
      <c r="E36" s="13"/>
      <c r="F36" s="13"/>
      <c r="G36" s="13"/>
      <c r="H36" s="13"/>
      <c r="I36" s="13"/>
      <c r="J36" s="13"/>
      <c r="K36" s="5">
        <v>172528225.81</v>
      </c>
      <c r="L36" s="78">
        <v>172528225.81</v>
      </c>
      <c r="M36" s="54">
        <v>38429372.68</v>
      </c>
      <c r="N36" s="54">
        <f t="shared" si="6"/>
        <v>134098853.13</v>
      </c>
      <c r="O36" s="54">
        <f t="shared" si="2"/>
        <v>22.274252516988774</v>
      </c>
      <c r="P36" s="54">
        <f t="shared" si="4"/>
        <v>22.274252516988774</v>
      </c>
    </row>
    <row r="37" spans="1:16" ht="40.5" customHeight="1" outlineLevel="1" x14ac:dyDescent="0.2">
      <c r="A37" s="9" t="s">
        <v>168</v>
      </c>
      <c r="B37" s="32" t="s">
        <v>110</v>
      </c>
      <c r="C37" s="12"/>
      <c r="D37" s="12" t="s">
        <v>8</v>
      </c>
      <c r="E37" s="13"/>
      <c r="F37" s="13"/>
      <c r="G37" s="13"/>
      <c r="H37" s="13"/>
      <c r="I37" s="13"/>
      <c r="J37" s="13"/>
      <c r="K37" s="79">
        <f>K43+K38</f>
        <v>94334412.709999993</v>
      </c>
      <c r="L37" s="79">
        <f>L43+L38</f>
        <v>97284412.709999993</v>
      </c>
      <c r="M37" s="31">
        <f>M43+M38</f>
        <v>13897170.560000001</v>
      </c>
      <c r="N37" s="55">
        <f t="shared" si="6"/>
        <v>83387242.149999991</v>
      </c>
      <c r="O37" s="55">
        <f t="shared" si="2"/>
        <v>14.285094778160174</v>
      </c>
      <c r="P37" s="55">
        <f t="shared" si="4"/>
        <v>14.731814362084664</v>
      </c>
    </row>
    <row r="38" spans="1:16" ht="28.5" customHeight="1" outlineLevel="1" x14ac:dyDescent="0.2">
      <c r="A38" s="27" t="s">
        <v>151</v>
      </c>
      <c r="B38" s="33" t="s">
        <v>111</v>
      </c>
      <c r="C38" s="11"/>
      <c r="D38" s="11" t="s">
        <v>9</v>
      </c>
      <c r="E38" s="13"/>
      <c r="F38" s="13"/>
      <c r="G38" s="13"/>
      <c r="H38" s="13"/>
      <c r="I38" s="13"/>
      <c r="J38" s="13"/>
      <c r="K38" s="78">
        <f>K39</f>
        <v>92877600</v>
      </c>
      <c r="L38" s="78">
        <f t="shared" ref="L38:N38" si="14">L39</f>
        <v>95827600</v>
      </c>
      <c r="M38" s="78">
        <f t="shared" si="14"/>
        <v>12441774.280000001</v>
      </c>
      <c r="N38" s="78">
        <f t="shared" si="14"/>
        <v>83385825.720000014</v>
      </c>
      <c r="O38" s="54">
        <f t="shared" si="2"/>
        <v>12.983497739690863</v>
      </c>
      <c r="P38" s="54">
        <f t="shared" si="4"/>
        <v>13.395882624012682</v>
      </c>
    </row>
    <row r="39" spans="1:16" s="97" customFormat="1" ht="33" customHeight="1" outlineLevel="1" x14ac:dyDescent="0.2">
      <c r="A39" s="14" t="s">
        <v>442</v>
      </c>
      <c r="B39" s="34" t="s">
        <v>70</v>
      </c>
      <c r="C39" s="16"/>
      <c r="D39" s="16" t="s">
        <v>71</v>
      </c>
      <c r="E39" s="13"/>
      <c r="F39" s="13"/>
      <c r="G39" s="13"/>
      <c r="H39" s="13"/>
      <c r="I39" s="13"/>
      <c r="J39" s="13"/>
      <c r="K39" s="7">
        <f>K40+K41+K42</f>
        <v>92877600</v>
      </c>
      <c r="L39" s="7">
        <f>L40+L41+L42</f>
        <v>95827600</v>
      </c>
      <c r="M39" s="7">
        <f t="shared" ref="M39:N39" si="15">M40+M41+M42</f>
        <v>12441774.280000001</v>
      </c>
      <c r="N39" s="7">
        <f t="shared" si="15"/>
        <v>83385825.720000014</v>
      </c>
      <c r="O39" s="69">
        <f t="shared" si="2"/>
        <v>12.983497739690863</v>
      </c>
      <c r="P39" s="69">
        <f t="shared" si="4"/>
        <v>13.395882624012682</v>
      </c>
    </row>
    <row r="40" spans="1:16" ht="33" customHeight="1" outlineLevel="1" x14ac:dyDescent="0.2">
      <c r="A40" s="14"/>
      <c r="B40" s="33" t="s">
        <v>298</v>
      </c>
      <c r="C40" s="11" t="s">
        <v>58</v>
      </c>
      <c r="D40" s="11" t="s">
        <v>43</v>
      </c>
      <c r="E40" s="13"/>
      <c r="F40" s="13"/>
      <c r="G40" s="13"/>
      <c r="H40" s="13"/>
      <c r="I40" s="13"/>
      <c r="J40" s="13"/>
      <c r="K40" s="5">
        <v>1000000</v>
      </c>
      <c r="L40" s="78">
        <v>3950000</v>
      </c>
      <c r="M40" s="54">
        <v>304098.71000000002</v>
      </c>
      <c r="N40" s="54">
        <f t="shared" si="6"/>
        <v>3645901.29</v>
      </c>
      <c r="O40" s="54">
        <f t="shared" si="2"/>
        <v>7.6987015189873427</v>
      </c>
      <c r="P40" s="54">
        <f t="shared" si="4"/>
        <v>30.409870999999999</v>
      </c>
    </row>
    <row r="41" spans="1:16" ht="28.5" customHeight="1" outlineLevel="1" x14ac:dyDescent="0.2">
      <c r="A41" s="9"/>
      <c r="B41" s="28" t="s">
        <v>112</v>
      </c>
      <c r="C41" s="11" t="s">
        <v>58</v>
      </c>
      <c r="D41" s="11" t="s">
        <v>101</v>
      </c>
      <c r="E41" s="13"/>
      <c r="F41" s="13"/>
      <c r="G41" s="13"/>
      <c r="H41" s="13"/>
      <c r="I41" s="13"/>
      <c r="J41" s="13"/>
      <c r="K41" s="5">
        <v>640000</v>
      </c>
      <c r="L41" s="78">
        <v>640000</v>
      </c>
      <c r="M41" s="54">
        <v>290787</v>
      </c>
      <c r="N41" s="54">
        <f t="shared" si="6"/>
        <v>349213</v>
      </c>
      <c r="O41" s="54">
        <f t="shared" si="2"/>
        <v>45.435468750000005</v>
      </c>
      <c r="P41" s="54">
        <f t="shared" si="4"/>
        <v>45.435468750000005</v>
      </c>
    </row>
    <row r="42" spans="1:16" ht="28.5" customHeight="1" outlineLevel="1" x14ac:dyDescent="0.2">
      <c r="A42" s="9"/>
      <c r="B42" s="28" t="s">
        <v>404</v>
      </c>
      <c r="C42" s="11" t="s">
        <v>58</v>
      </c>
      <c r="D42" s="11" t="s">
        <v>405</v>
      </c>
      <c r="E42" s="13"/>
      <c r="F42" s="13"/>
      <c r="G42" s="13"/>
      <c r="H42" s="13"/>
      <c r="I42" s="13"/>
      <c r="J42" s="13"/>
      <c r="K42" s="78">
        <v>91237600</v>
      </c>
      <c r="L42" s="78">
        <v>91237600</v>
      </c>
      <c r="M42" s="94">
        <v>11846888.57</v>
      </c>
      <c r="N42" s="54">
        <f t="shared" si="6"/>
        <v>79390711.430000007</v>
      </c>
      <c r="O42" s="54">
        <f t="shared" si="2"/>
        <v>12.984656073811674</v>
      </c>
      <c r="P42" s="54">
        <f t="shared" si="4"/>
        <v>12.984656073811674</v>
      </c>
    </row>
    <row r="43" spans="1:16" ht="45" customHeight="1" outlineLevel="1" x14ac:dyDescent="0.2">
      <c r="A43" s="27" t="s">
        <v>152</v>
      </c>
      <c r="B43" s="33" t="s">
        <v>113</v>
      </c>
      <c r="C43" s="11"/>
      <c r="D43" s="11" t="s">
        <v>44</v>
      </c>
      <c r="E43" s="13"/>
      <c r="F43" s="13"/>
      <c r="G43" s="13"/>
      <c r="H43" s="13"/>
      <c r="I43" s="13"/>
      <c r="J43" s="13"/>
      <c r="K43" s="78">
        <f>K44</f>
        <v>1456812.71</v>
      </c>
      <c r="L43" s="78">
        <f>L44</f>
        <v>1456812.71</v>
      </c>
      <c r="M43" s="78">
        <f>M44</f>
        <v>1455396.28</v>
      </c>
      <c r="N43" s="78">
        <f t="shared" ref="N43" si="16">N44</f>
        <v>1416.4299999999348</v>
      </c>
      <c r="O43" s="54">
        <f t="shared" si="2"/>
        <v>99.902771990505229</v>
      </c>
      <c r="P43" s="54">
        <f t="shared" si="4"/>
        <v>99.902771990505229</v>
      </c>
    </row>
    <row r="44" spans="1:16" ht="23.25" customHeight="1" outlineLevel="1" x14ac:dyDescent="0.2">
      <c r="A44" s="27"/>
      <c r="B44" s="33" t="s">
        <v>354</v>
      </c>
      <c r="C44" s="11" t="s">
        <v>58</v>
      </c>
      <c r="D44" s="11" t="s">
        <v>114</v>
      </c>
      <c r="E44" s="13"/>
      <c r="F44" s="13"/>
      <c r="G44" s="13"/>
      <c r="H44" s="13"/>
      <c r="I44" s="13"/>
      <c r="J44" s="13"/>
      <c r="K44" s="5">
        <v>1456812.71</v>
      </c>
      <c r="L44" s="78">
        <v>1456812.71</v>
      </c>
      <c r="M44" s="54">
        <v>1455396.28</v>
      </c>
      <c r="N44" s="54">
        <f t="shared" si="6"/>
        <v>1416.4299999999348</v>
      </c>
      <c r="O44" s="54">
        <f t="shared" si="2"/>
        <v>99.902771990505229</v>
      </c>
      <c r="P44" s="54">
        <f t="shared" si="4"/>
        <v>99.902771990505229</v>
      </c>
    </row>
    <row r="45" spans="1:16" ht="33" customHeight="1" outlineLevel="1" x14ac:dyDescent="0.2">
      <c r="A45" s="9" t="s">
        <v>153</v>
      </c>
      <c r="B45" s="19" t="s">
        <v>115</v>
      </c>
      <c r="C45" s="12"/>
      <c r="D45" s="12" t="s">
        <v>5</v>
      </c>
      <c r="E45" s="13"/>
      <c r="F45" s="13"/>
      <c r="G45" s="13"/>
      <c r="H45" s="13"/>
      <c r="I45" s="13"/>
      <c r="J45" s="13"/>
      <c r="K45" s="79">
        <f>K50+K46+K48</f>
        <v>11056700</v>
      </c>
      <c r="L45" s="79">
        <f t="shared" ref="L45:M45" si="17">L50+L46+L48</f>
        <v>11569111</v>
      </c>
      <c r="M45" s="79">
        <f t="shared" si="17"/>
        <v>5648397.5500000007</v>
      </c>
      <c r="N45" s="79">
        <f>L45-M45</f>
        <v>5920713.4499999993</v>
      </c>
      <c r="O45" s="55">
        <f t="shared" si="2"/>
        <v>48.823090641968953</v>
      </c>
      <c r="P45" s="55">
        <f t="shared" si="4"/>
        <v>51.085744842493696</v>
      </c>
    </row>
    <row r="46" spans="1:16" ht="30" customHeight="1" outlineLevel="1" x14ac:dyDescent="0.2">
      <c r="A46" s="27" t="s">
        <v>73</v>
      </c>
      <c r="B46" s="28" t="s">
        <v>355</v>
      </c>
      <c r="C46" s="11"/>
      <c r="D46" s="11" t="s">
        <v>356</v>
      </c>
      <c r="E46" s="13"/>
      <c r="F46" s="13"/>
      <c r="G46" s="13"/>
      <c r="H46" s="13"/>
      <c r="I46" s="13"/>
      <c r="J46" s="13"/>
      <c r="K46" s="5">
        <f>K47</f>
        <v>4399294</v>
      </c>
      <c r="L46" s="78">
        <f>L47</f>
        <v>4399294</v>
      </c>
      <c r="M46" s="5">
        <f>M47</f>
        <v>1814491.15</v>
      </c>
      <c r="N46" s="54">
        <f t="shared" si="6"/>
        <v>2584802.85</v>
      </c>
      <c r="O46" s="54">
        <f t="shared" si="2"/>
        <v>41.245053183533535</v>
      </c>
      <c r="P46" s="54">
        <f t="shared" si="4"/>
        <v>41.245053183533535</v>
      </c>
    </row>
    <row r="47" spans="1:16" ht="33" customHeight="1" outlineLevel="1" x14ac:dyDescent="0.2">
      <c r="A47" s="9"/>
      <c r="B47" s="28" t="s">
        <v>117</v>
      </c>
      <c r="C47" s="11" t="s">
        <v>58</v>
      </c>
      <c r="D47" s="11" t="s">
        <v>357</v>
      </c>
      <c r="E47" s="13"/>
      <c r="F47" s="13"/>
      <c r="G47" s="13"/>
      <c r="H47" s="13"/>
      <c r="I47" s="13"/>
      <c r="J47" s="13"/>
      <c r="K47" s="5">
        <v>4399294</v>
      </c>
      <c r="L47" s="78">
        <v>4399294</v>
      </c>
      <c r="M47" s="54">
        <v>1814491.15</v>
      </c>
      <c r="N47" s="54">
        <f t="shared" si="6"/>
        <v>2584802.85</v>
      </c>
      <c r="O47" s="54">
        <f t="shared" si="2"/>
        <v>41.245053183533535</v>
      </c>
      <c r="P47" s="54">
        <f t="shared" si="4"/>
        <v>41.245053183533535</v>
      </c>
    </row>
    <row r="48" spans="1:16" ht="45.75" customHeight="1" outlineLevel="1" x14ac:dyDescent="0.2">
      <c r="A48" s="27" t="s">
        <v>191</v>
      </c>
      <c r="B48" s="28" t="s">
        <v>358</v>
      </c>
      <c r="C48" s="11"/>
      <c r="D48" s="11" t="s">
        <v>359</v>
      </c>
      <c r="E48" s="13"/>
      <c r="F48" s="13"/>
      <c r="G48" s="13"/>
      <c r="H48" s="13"/>
      <c r="I48" s="13"/>
      <c r="J48" s="13"/>
      <c r="K48" s="5">
        <f>K49</f>
        <v>628613</v>
      </c>
      <c r="L48" s="5">
        <f>L49</f>
        <v>628613</v>
      </c>
      <c r="M48" s="5">
        <f t="shared" ref="M48:N48" si="18">M49</f>
        <v>314306.40000000002</v>
      </c>
      <c r="N48" s="5">
        <f t="shared" si="18"/>
        <v>314306.59999999998</v>
      </c>
      <c r="O48" s="54">
        <f t="shared" si="2"/>
        <v>49.999984091961196</v>
      </c>
      <c r="P48" s="54">
        <f t="shared" si="4"/>
        <v>49.999984091961196</v>
      </c>
    </row>
    <row r="49" spans="1:16" ht="33" customHeight="1" outlineLevel="1" x14ac:dyDescent="0.2">
      <c r="A49" s="9"/>
      <c r="B49" s="28" t="s">
        <v>117</v>
      </c>
      <c r="C49" s="11" t="s">
        <v>58</v>
      </c>
      <c r="D49" s="11" t="s">
        <v>360</v>
      </c>
      <c r="E49" s="13"/>
      <c r="F49" s="13"/>
      <c r="G49" s="13"/>
      <c r="H49" s="13"/>
      <c r="I49" s="13"/>
      <c r="J49" s="13"/>
      <c r="K49" s="5">
        <v>628613</v>
      </c>
      <c r="L49" s="78">
        <v>628613</v>
      </c>
      <c r="M49" s="54">
        <v>314306.40000000002</v>
      </c>
      <c r="N49" s="5">
        <f>L49-M49</f>
        <v>314306.59999999998</v>
      </c>
      <c r="O49" s="54">
        <f t="shared" si="2"/>
        <v>49.999984091961196</v>
      </c>
      <c r="P49" s="54">
        <f t="shared" si="4"/>
        <v>49.999984091961196</v>
      </c>
    </row>
    <row r="50" spans="1:16" ht="29.85" customHeight="1" outlineLevel="1" x14ac:dyDescent="0.2">
      <c r="A50" s="27" t="s">
        <v>192</v>
      </c>
      <c r="B50" s="17" t="s">
        <v>116</v>
      </c>
      <c r="C50" s="11"/>
      <c r="D50" s="11" t="s">
        <v>52</v>
      </c>
      <c r="E50" s="13"/>
      <c r="F50" s="13"/>
      <c r="G50" s="13"/>
      <c r="H50" s="13"/>
      <c r="I50" s="13"/>
      <c r="J50" s="13"/>
      <c r="K50" s="5">
        <f>K51+K52</f>
        <v>6028793</v>
      </c>
      <c r="L50" s="5">
        <f>L51+L52</f>
        <v>6541204</v>
      </c>
      <c r="M50" s="5">
        <f t="shared" ref="M50:N50" si="19">M51+M52</f>
        <v>3519600</v>
      </c>
      <c r="N50" s="5">
        <f t="shared" si="19"/>
        <v>3021604</v>
      </c>
      <c r="O50" s="54">
        <f t="shared" si="2"/>
        <v>53.806608080102677</v>
      </c>
      <c r="P50" s="54">
        <f t="shared" si="4"/>
        <v>58.379844854517316</v>
      </c>
    </row>
    <row r="51" spans="1:16" ht="27.75" customHeight="1" outlineLevel="1" x14ac:dyDescent="0.2">
      <c r="A51" s="27"/>
      <c r="B51" s="17" t="s">
        <v>2</v>
      </c>
      <c r="C51" s="11" t="s">
        <v>58</v>
      </c>
      <c r="D51" s="11" t="s">
        <v>53</v>
      </c>
      <c r="E51" s="13"/>
      <c r="F51" s="13"/>
      <c r="G51" s="13"/>
      <c r="H51" s="13"/>
      <c r="I51" s="13"/>
      <c r="J51" s="13"/>
      <c r="K51" s="5">
        <v>6028793</v>
      </c>
      <c r="L51" s="78">
        <v>6071204</v>
      </c>
      <c r="M51" s="54">
        <v>3049600</v>
      </c>
      <c r="N51" s="54">
        <f t="shared" si="6"/>
        <v>3021604</v>
      </c>
      <c r="O51" s="54">
        <f t="shared" si="2"/>
        <v>50.230563822266561</v>
      </c>
      <c r="P51" s="54">
        <f t="shared" si="4"/>
        <v>50.583922851555862</v>
      </c>
    </row>
    <row r="52" spans="1:16" ht="31.5" customHeight="1" outlineLevel="1" x14ac:dyDescent="0.2">
      <c r="A52" s="27"/>
      <c r="B52" s="96" t="s">
        <v>208</v>
      </c>
      <c r="C52" s="11" t="s">
        <v>58</v>
      </c>
      <c r="D52" s="11" t="s">
        <v>420</v>
      </c>
      <c r="E52" s="13"/>
      <c r="F52" s="13"/>
      <c r="G52" s="13"/>
      <c r="H52" s="13"/>
      <c r="I52" s="13"/>
      <c r="J52" s="13"/>
      <c r="K52" s="78">
        <v>0</v>
      </c>
      <c r="L52" s="78">
        <v>470000</v>
      </c>
      <c r="M52" s="54">
        <v>470000</v>
      </c>
      <c r="N52" s="54">
        <f t="shared" si="6"/>
        <v>0</v>
      </c>
      <c r="O52" s="54">
        <f t="shared" si="2"/>
        <v>100</v>
      </c>
      <c r="P52" s="54">
        <v>0</v>
      </c>
    </row>
    <row r="53" spans="1:16" ht="28.5" customHeight="1" outlineLevel="1" x14ac:dyDescent="0.2">
      <c r="A53" s="9" t="s">
        <v>154</v>
      </c>
      <c r="B53" s="32" t="s">
        <v>118</v>
      </c>
      <c r="C53" s="12"/>
      <c r="D53" s="12" t="s">
        <v>25</v>
      </c>
      <c r="E53" s="13"/>
      <c r="F53" s="13"/>
      <c r="G53" s="13"/>
      <c r="H53" s="13"/>
      <c r="I53" s="13"/>
      <c r="J53" s="13"/>
      <c r="K53" s="79">
        <f>K54+K69+K77+K92+K88</f>
        <v>104653131.23</v>
      </c>
      <c r="L53" s="79">
        <f>L54+L69+L77+L92+L88</f>
        <v>115738512.85000001</v>
      </c>
      <c r="M53" s="79">
        <f>M54+M69+M77+M92+M88</f>
        <v>66750134.780000001</v>
      </c>
      <c r="N53" s="79">
        <f>N54+N69+N77+N92+N88</f>
        <v>48988378.069999993</v>
      </c>
      <c r="O53" s="55">
        <f t="shared" si="2"/>
        <v>57.673226600474671</v>
      </c>
      <c r="P53" s="55">
        <f t="shared" si="4"/>
        <v>63.782262408661992</v>
      </c>
    </row>
    <row r="54" spans="1:16" ht="27.75" customHeight="1" outlineLevel="1" x14ac:dyDescent="0.2">
      <c r="A54" s="27" t="s">
        <v>82</v>
      </c>
      <c r="B54" s="28" t="s">
        <v>468</v>
      </c>
      <c r="C54" s="11"/>
      <c r="D54" s="11" t="s">
        <v>74</v>
      </c>
      <c r="E54" s="13"/>
      <c r="F54" s="13"/>
      <c r="G54" s="13"/>
      <c r="H54" s="13"/>
      <c r="I54" s="13"/>
      <c r="J54" s="13"/>
      <c r="K54" s="78">
        <f>K61+K55+K64+K67</f>
        <v>49978364.200000003</v>
      </c>
      <c r="L54" s="78">
        <f>L61+L55+L64+L67</f>
        <v>55425169.460000008</v>
      </c>
      <c r="M54" s="78">
        <f>M61+M55+M64+M67</f>
        <v>32071749.470000003</v>
      </c>
      <c r="N54" s="78">
        <f>N61+N55+N64+N67</f>
        <v>23353419.989999998</v>
      </c>
      <c r="O54" s="54">
        <f t="shared" si="2"/>
        <v>57.86495518637247</v>
      </c>
      <c r="P54" s="54">
        <f t="shared" si="4"/>
        <v>64.171266873916608</v>
      </c>
    </row>
    <row r="55" spans="1:16" s="97" customFormat="1" ht="43.5" customHeight="1" outlineLevel="1" x14ac:dyDescent="0.2">
      <c r="A55" s="14" t="s">
        <v>264</v>
      </c>
      <c r="B55" s="15" t="s">
        <v>299</v>
      </c>
      <c r="C55" s="16"/>
      <c r="D55" s="16" t="s">
        <v>75</v>
      </c>
      <c r="E55" s="26"/>
      <c r="F55" s="26"/>
      <c r="G55" s="26"/>
      <c r="H55" s="26"/>
      <c r="I55" s="26"/>
      <c r="J55" s="26"/>
      <c r="K55" s="80">
        <f>K56+K57+K58+K59+K60</f>
        <v>43352601</v>
      </c>
      <c r="L55" s="80">
        <f>L56+L57+L58+L59+L60</f>
        <v>43439308.260000005</v>
      </c>
      <c r="M55" s="80">
        <f>M56+M57+M58+M59+M60</f>
        <v>22670929.040000003</v>
      </c>
      <c r="N55" s="80">
        <f>N56+N57+N58+N59+N60</f>
        <v>20768379.219999999</v>
      </c>
      <c r="O55" s="69">
        <f t="shared" si="2"/>
        <v>52.189894241193421</v>
      </c>
      <c r="P55" s="69">
        <f t="shared" si="4"/>
        <v>52.294276507192741</v>
      </c>
    </row>
    <row r="56" spans="1:16" ht="24" customHeight="1" outlineLevel="1" x14ac:dyDescent="0.2">
      <c r="A56" s="27"/>
      <c r="B56" s="28" t="s">
        <v>422</v>
      </c>
      <c r="C56" s="11" t="s">
        <v>60</v>
      </c>
      <c r="D56" s="11" t="s">
        <v>421</v>
      </c>
      <c r="E56" s="13"/>
      <c r="F56" s="13"/>
      <c r="G56" s="13"/>
      <c r="H56" s="13"/>
      <c r="I56" s="13"/>
      <c r="J56" s="13"/>
      <c r="K56" s="78">
        <v>0</v>
      </c>
      <c r="L56" s="78">
        <v>100000</v>
      </c>
      <c r="M56" s="5">
        <v>100000</v>
      </c>
      <c r="N56" s="54">
        <f t="shared" si="6"/>
        <v>0</v>
      </c>
      <c r="O56" s="54">
        <f t="shared" si="2"/>
        <v>100</v>
      </c>
      <c r="P56" s="54">
        <v>0</v>
      </c>
    </row>
    <row r="57" spans="1:16" ht="28.5" customHeight="1" outlineLevel="1" x14ac:dyDescent="0.2">
      <c r="A57" s="27"/>
      <c r="B57" s="28" t="s">
        <v>300</v>
      </c>
      <c r="C57" s="11" t="s">
        <v>60</v>
      </c>
      <c r="D57" s="11" t="s">
        <v>31</v>
      </c>
      <c r="E57" s="13"/>
      <c r="F57" s="13"/>
      <c r="G57" s="13"/>
      <c r="H57" s="13"/>
      <c r="I57" s="13"/>
      <c r="J57" s="13"/>
      <c r="K57" s="5">
        <v>14483806</v>
      </c>
      <c r="L57" s="78">
        <v>17242713.670000002</v>
      </c>
      <c r="M57" s="54">
        <v>7259529.7800000003</v>
      </c>
      <c r="N57" s="54">
        <f t="shared" si="6"/>
        <v>9983183.8900000006</v>
      </c>
      <c r="O57" s="54">
        <f t="shared" si="2"/>
        <v>42.10201432869934</v>
      </c>
      <c r="P57" s="54">
        <f t="shared" si="4"/>
        <v>50.121699917825467</v>
      </c>
    </row>
    <row r="58" spans="1:16" ht="28.5" customHeight="1" outlineLevel="1" x14ac:dyDescent="0.2">
      <c r="A58" s="27"/>
      <c r="B58" s="28" t="s">
        <v>119</v>
      </c>
      <c r="C58" s="11" t="s">
        <v>60</v>
      </c>
      <c r="D58" s="11" t="s">
        <v>120</v>
      </c>
      <c r="E58" s="13"/>
      <c r="F58" s="13"/>
      <c r="G58" s="13"/>
      <c r="H58" s="13"/>
      <c r="I58" s="13"/>
      <c r="J58" s="13"/>
      <c r="K58" s="5">
        <v>15620508</v>
      </c>
      <c r="L58" s="78">
        <v>9439097.1600000001</v>
      </c>
      <c r="M58" s="54">
        <v>6239585.6200000001</v>
      </c>
      <c r="N58" s="54">
        <f t="shared" ref="N58:N60" si="20">L58-M58</f>
        <v>3199511.54</v>
      </c>
      <c r="O58" s="54">
        <f t="shared" si="2"/>
        <v>66.103627436334179</v>
      </c>
      <c r="P58" s="54">
        <f t="shared" si="4"/>
        <v>39.944831627755001</v>
      </c>
    </row>
    <row r="59" spans="1:16" ht="28.5" customHeight="1" outlineLevel="1" x14ac:dyDescent="0.2">
      <c r="A59" s="27"/>
      <c r="B59" s="28" t="s">
        <v>121</v>
      </c>
      <c r="C59" s="11" t="s">
        <v>60</v>
      </c>
      <c r="D59" s="11" t="s">
        <v>122</v>
      </c>
      <c r="E59" s="13"/>
      <c r="F59" s="13"/>
      <c r="G59" s="13"/>
      <c r="H59" s="13"/>
      <c r="I59" s="13"/>
      <c r="J59" s="13"/>
      <c r="K59" s="5">
        <v>6598287</v>
      </c>
      <c r="L59" s="78">
        <v>5037284.68</v>
      </c>
      <c r="M59" s="54">
        <v>3438596.11</v>
      </c>
      <c r="N59" s="54">
        <f t="shared" si="20"/>
        <v>1598688.5699999998</v>
      </c>
      <c r="O59" s="54">
        <f t="shared" si="2"/>
        <v>68.262890196628717</v>
      </c>
      <c r="P59" s="54">
        <f t="shared" si="4"/>
        <v>52.113466874053827</v>
      </c>
    </row>
    <row r="60" spans="1:16" ht="28.5" customHeight="1" outlineLevel="1" x14ac:dyDescent="0.2">
      <c r="A60" s="27"/>
      <c r="B60" s="28" t="s">
        <v>175</v>
      </c>
      <c r="C60" s="11" t="s">
        <v>60</v>
      </c>
      <c r="D60" s="11" t="s">
        <v>348</v>
      </c>
      <c r="E60" s="13"/>
      <c r="F60" s="13"/>
      <c r="G60" s="13"/>
      <c r="H60" s="13"/>
      <c r="I60" s="13"/>
      <c r="J60" s="13"/>
      <c r="K60" s="5">
        <v>6650000</v>
      </c>
      <c r="L60" s="78">
        <v>11620212.75</v>
      </c>
      <c r="M60" s="54">
        <v>5633217.5300000003</v>
      </c>
      <c r="N60" s="54">
        <f t="shared" si="20"/>
        <v>5986995.2199999997</v>
      </c>
      <c r="O60" s="54">
        <f t="shared" si="2"/>
        <v>48.477748653956439</v>
      </c>
      <c r="P60" s="54">
        <f t="shared" si="4"/>
        <v>84.710038045112796</v>
      </c>
    </row>
    <row r="61" spans="1:16" s="97" customFormat="1" ht="39.75" customHeight="1" outlineLevel="1" x14ac:dyDescent="0.2">
      <c r="A61" s="14" t="s">
        <v>306</v>
      </c>
      <c r="B61" s="15" t="s">
        <v>301</v>
      </c>
      <c r="C61" s="16"/>
      <c r="D61" s="16" t="s">
        <v>176</v>
      </c>
      <c r="E61" s="26"/>
      <c r="F61" s="26"/>
      <c r="G61" s="26"/>
      <c r="H61" s="26"/>
      <c r="I61" s="26"/>
      <c r="J61" s="26"/>
      <c r="K61" s="7">
        <f>K62+K63</f>
        <v>246500</v>
      </c>
      <c r="L61" s="7">
        <f>L62+L63</f>
        <v>4937848</v>
      </c>
      <c r="M61" s="7">
        <f t="shared" ref="M61" si="21">M62+M63</f>
        <v>2828031.75</v>
      </c>
      <c r="N61" s="7">
        <f>N62+N63</f>
        <v>2109816.25</v>
      </c>
      <c r="O61" s="69">
        <f t="shared" si="2"/>
        <v>57.272555777334574</v>
      </c>
      <c r="P61" s="69">
        <f t="shared" si="4"/>
        <v>1147.2745436105477</v>
      </c>
    </row>
    <row r="62" spans="1:16" ht="24.75" customHeight="1" outlineLevel="1" x14ac:dyDescent="0.2">
      <c r="A62" s="14"/>
      <c r="B62" s="28" t="s">
        <v>177</v>
      </c>
      <c r="C62" s="11" t="s">
        <v>60</v>
      </c>
      <c r="D62" s="11" t="s">
        <v>178</v>
      </c>
      <c r="E62" s="26"/>
      <c r="F62" s="26"/>
      <c r="G62" s="26"/>
      <c r="H62" s="26"/>
      <c r="I62" s="26"/>
      <c r="J62" s="26"/>
      <c r="K62" s="5">
        <v>246500</v>
      </c>
      <c r="L62" s="78">
        <v>4887248</v>
      </c>
      <c r="M62" s="54">
        <v>2777431.75</v>
      </c>
      <c r="N62" s="54">
        <f t="shared" si="6"/>
        <v>2109816.25</v>
      </c>
      <c r="O62" s="54">
        <f t="shared" si="2"/>
        <v>56.830178251645911</v>
      </c>
      <c r="P62" s="54">
        <f t="shared" si="4"/>
        <v>1126.7471602434077</v>
      </c>
    </row>
    <row r="63" spans="1:16" ht="33" customHeight="1" outlineLevel="1" x14ac:dyDescent="0.2">
      <c r="A63" s="14"/>
      <c r="B63" s="28" t="s">
        <v>243</v>
      </c>
      <c r="C63" s="11" t="s">
        <v>60</v>
      </c>
      <c r="D63" s="11" t="s">
        <v>466</v>
      </c>
      <c r="E63" s="26"/>
      <c r="F63" s="26"/>
      <c r="G63" s="26"/>
      <c r="H63" s="26"/>
      <c r="I63" s="26"/>
      <c r="J63" s="26"/>
      <c r="K63" s="5">
        <v>0</v>
      </c>
      <c r="L63" s="78">
        <v>50600</v>
      </c>
      <c r="M63" s="54">
        <v>50600</v>
      </c>
      <c r="N63" s="54">
        <f t="shared" si="6"/>
        <v>0</v>
      </c>
      <c r="O63" s="54">
        <f t="shared" si="2"/>
        <v>100</v>
      </c>
      <c r="P63" s="54">
        <v>0</v>
      </c>
    </row>
    <row r="64" spans="1:16" s="97" customFormat="1" ht="25.5" customHeight="1" outlineLevel="1" x14ac:dyDescent="0.2">
      <c r="A64" s="14" t="s">
        <v>307</v>
      </c>
      <c r="B64" s="15" t="s">
        <v>303</v>
      </c>
      <c r="C64" s="16"/>
      <c r="D64" s="16" t="s">
        <v>123</v>
      </c>
      <c r="E64" s="26"/>
      <c r="F64" s="26"/>
      <c r="G64" s="26"/>
      <c r="H64" s="26"/>
      <c r="I64" s="26"/>
      <c r="J64" s="26"/>
      <c r="K64" s="7">
        <f>K65+K66</f>
        <v>6379263.2000000002</v>
      </c>
      <c r="L64" s="7">
        <f>L65+L66</f>
        <v>6439263.2000000002</v>
      </c>
      <c r="M64" s="7">
        <f t="shared" ref="M64" si="22">M66</f>
        <v>6377518.6799999997</v>
      </c>
      <c r="N64" s="7">
        <f>N65+N66</f>
        <v>61744.520000000484</v>
      </c>
      <c r="O64" s="69">
        <f t="shared" si="2"/>
        <v>99.04112445659932</v>
      </c>
      <c r="P64" s="69">
        <f t="shared" si="4"/>
        <v>99.972653268170518</v>
      </c>
    </row>
    <row r="65" spans="1:16" ht="33.75" customHeight="1" outlineLevel="1" x14ac:dyDescent="0.2">
      <c r="A65" s="27"/>
      <c r="B65" s="28" t="s">
        <v>208</v>
      </c>
      <c r="C65" s="11" t="s">
        <v>60</v>
      </c>
      <c r="D65" s="11" t="s">
        <v>477</v>
      </c>
      <c r="E65" s="13"/>
      <c r="F65" s="13"/>
      <c r="G65" s="13"/>
      <c r="H65" s="13"/>
      <c r="I65" s="13"/>
      <c r="J65" s="13"/>
      <c r="K65" s="5">
        <v>0</v>
      </c>
      <c r="L65" s="78">
        <v>60000</v>
      </c>
      <c r="M65" s="5">
        <v>0</v>
      </c>
      <c r="N65" s="54">
        <f t="shared" si="6"/>
        <v>60000</v>
      </c>
      <c r="O65" s="54">
        <f t="shared" si="2"/>
        <v>0</v>
      </c>
      <c r="P65" s="54">
        <v>0</v>
      </c>
    </row>
    <row r="66" spans="1:16" ht="27" customHeight="1" outlineLevel="1" x14ac:dyDescent="0.2">
      <c r="A66" s="27"/>
      <c r="B66" s="28" t="s">
        <v>406</v>
      </c>
      <c r="C66" s="11" t="s">
        <v>60</v>
      </c>
      <c r="D66" s="11" t="s">
        <v>407</v>
      </c>
      <c r="E66" s="13"/>
      <c r="F66" s="13"/>
      <c r="G66" s="13"/>
      <c r="H66" s="13"/>
      <c r="I66" s="13"/>
      <c r="J66" s="13"/>
      <c r="K66" s="5">
        <v>6379263.2000000002</v>
      </c>
      <c r="L66" s="78">
        <v>6379263.2000000002</v>
      </c>
      <c r="M66" s="54">
        <v>6377518.6799999997</v>
      </c>
      <c r="N66" s="54">
        <f t="shared" si="6"/>
        <v>1744.5200000004843</v>
      </c>
      <c r="O66" s="54">
        <f t="shared" si="2"/>
        <v>99.972653268170518</v>
      </c>
      <c r="P66" s="54">
        <f t="shared" si="4"/>
        <v>99.972653268170518</v>
      </c>
    </row>
    <row r="67" spans="1:16" s="97" customFormat="1" ht="31.5" customHeight="1" outlineLevel="1" x14ac:dyDescent="0.2">
      <c r="A67" s="14" t="s">
        <v>308</v>
      </c>
      <c r="B67" s="15" t="s">
        <v>302</v>
      </c>
      <c r="C67" s="16"/>
      <c r="D67" s="16" t="s">
        <v>229</v>
      </c>
      <c r="E67" s="13"/>
      <c r="F67" s="13"/>
      <c r="G67" s="13"/>
      <c r="H67" s="13"/>
      <c r="I67" s="13"/>
      <c r="J67" s="13"/>
      <c r="K67" s="7">
        <f>K68</f>
        <v>0</v>
      </c>
      <c r="L67" s="80">
        <f>L68</f>
        <v>608750</v>
      </c>
      <c r="M67" s="7">
        <f t="shared" ref="M67:N67" si="23">M68</f>
        <v>195270</v>
      </c>
      <c r="N67" s="7">
        <f t="shared" si="23"/>
        <v>413480</v>
      </c>
      <c r="O67" s="69">
        <f t="shared" si="2"/>
        <v>32.077207392197124</v>
      </c>
      <c r="P67" s="69">
        <v>0</v>
      </c>
    </row>
    <row r="68" spans="1:16" ht="31.5" customHeight="1" outlineLevel="1" x14ac:dyDescent="0.2">
      <c r="A68" s="27"/>
      <c r="B68" s="28" t="s">
        <v>213</v>
      </c>
      <c r="C68" s="11" t="s">
        <v>60</v>
      </c>
      <c r="D68" s="11" t="s">
        <v>230</v>
      </c>
      <c r="E68" s="13"/>
      <c r="F68" s="13"/>
      <c r="G68" s="13"/>
      <c r="H68" s="13"/>
      <c r="I68" s="13"/>
      <c r="J68" s="13"/>
      <c r="K68" s="5">
        <v>0</v>
      </c>
      <c r="L68" s="78">
        <v>608750</v>
      </c>
      <c r="M68" s="54">
        <v>195270</v>
      </c>
      <c r="N68" s="54">
        <f t="shared" ref="N68" si="24">L68-M68</f>
        <v>413480</v>
      </c>
      <c r="O68" s="54">
        <f t="shared" si="2"/>
        <v>32.077207392197124</v>
      </c>
      <c r="P68" s="54">
        <v>0</v>
      </c>
    </row>
    <row r="69" spans="1:16" ht="27.75" customHeight="1" outlineLevel="1" x14ac:dyDescent="0.2">
      <c r="A69" s="27" t="s">
        <v>265</v>
      </c>
      <c r="B69" s="28" t="s">
        <v>45</v>
      </c>
      <c r="C69" s="11"/>
      <c r="D69" s="11" t="s">
        <v>76</v>
      </c>
      <c r="E69" s="13"/>
      <c r="F69" s="13"/>
      <c r="G69" s="13"/>
      <c r="H69" s="13"/>
      <c r="I69" s="13"/>
      <c r="J69" s="13"/>
      <c r="K69" s="5">
        <f>K70+K72+K75</f>
        <v>18059512</v>
      </c>
      <c r="L69" s="5">
        <f>L70+L72+L75</f>
        <v>24142345.34</v>
      </c>
      <c r="M69" s="5">
        <f t="shared" ref="M69:N69" si="25">M70+M72+M75</f>
        <v>15880871.73</v>
      </c>
      <c r="N69" s="5">
        <f t="shared" si="25"/>
        <v>8261473.6099999985</v>
      </c>
      <c r="O69" s="54">
        <f t="shared" si="2"/>
        <v>65.780153114154743</v>
      </c>
      <c r="P69" s="54">
        <f t="shared" si="4"/>
        <v>87.936328124480895</v>
      </c>
    </row>
    <row r="70" spans="1:16" s="97" customFormat="1" ht="27.75" customHeight="1" outlineLevel="1" x14ac:dyDescent="0.2">
      <c r="A70" s="14" t="s">
        <v>266</v>
      </c>
      <c r="B70" s="34" t="s">
        <v>77</v>
      </c>
      <c r="C70" s="16"/>
      <c r="D70" s="16" t="s">
        <v>78</v>
      </c>
      <c r="E70" s="13"/>
      <c r="F70" s="13"/>
      <c r="G70" s="13"/>
      <c r="H70" s="13"/>
      <c r="I70" s="13"/>
      <c r="J70" s="13"/>
      <c r="K70" s="7">
        <f>K71</f>
        <v>17944512</v>
      </c>
      <c r="L70" s="80">
        <f>L71</f>
        <v>17584729.469999999</v>
      </c>
      <c r="M70" s="7">
        <f>M71</f>
        <v>10305826.73</v>
      </c>
      <c r="N70" s="69">
        <f t="shared" si="6"/>
        <v>7278902.7399999984</v>
      </c>
      <c r="O70" s="69">
        <f t="shared" si="2"/>
        <v>58.606683415755732</v>
      </c>
      <c r="P70" s="69">
        <f t="shared" si="4"/>
        <v>57.431635532913901</v>
      </c>
    </row>
    <row r="71" spans="1:16" ht="27.75" customHeight="1" outlineLevel="1" x14ac:dyDescent="0.2">
      <c r="A71" s="27"/>
      <c r="B71" s="28" t="s">
        <v>26</v>
      </c>
      <c r="C71" s="11" t="s">
        <v>60</v>
      </c>
      <c r="D71" s="11" t="s">
        <v>27</v>
      </c>
      <c r="E71" s="13"/>
      <c r="F71" s="13"/>
      <c r="G71" s="13"/>
      <c r="H71" s="13"/>
      <c r="I71" s="13"/>
      <c r="J71" s="13"/>
      <c r="K71" s="5">
        <v>17944512</v>
      </c>
      <c r="L71" s="78">
        <v>17584729.469999999</v>
      </c>
      <c r="M71" s="54">
        <v>10305826.73</v>
      </c>
      <c r="N71" s="54">
        <f t="shared" si="6"/>
        <v>7278902.7399999984</v>
      </c>
      <c r="O71" s="54">
        <f t="shared" si="2"/>
        <v>58.606683415755732</v>
      </c>
      <c r="P71" s="54">
        <f t="shared" si="4"/>
        <v>57.431635532913901</v>
      </c>
    </row>
    <row r="72" spans="1:16" s="97" customFormat="1" ht="27.75" customHeight="1" outlineLevel="1" x14ac:dyDescent="0.2">
      <c r="A72" s="14" t="s">
        <v>309</v>
      </c>
      <c r="B72" s="15" t="s">
        <v>179</v>
      </c>
      <c r="C72" s="16"/>
      <c r="D72" s="16" t="s">
        <v>180</v>
      </c>
      <c r="E72" s="13"/>
      <c r="F72" s="13"/>
      <c r="G72" s="13"/>
      <c r="H72" s="13"/>
      <c r="I72" s="13"/>
      <c r="J72" s="13"/>
      <c r="K72" s="7">
        <f>K73+K74</f>
        <v>115000</v>
      </c>
      <c r="L72" s="7">
        <f>L73+L74</f>
        <v>191000</v>
      </c>
      <c r="M72" s="7">
        <f>M73+M74</f>
        <v>112887</v>
      </c>
      <c r="N72" s="69">
        <f t="shared" ref="N72:N123" si="26">L72-M72</f>
        <v>78113</v>
      </c>
      <c r="O72" s="69">
        <f t="shared" si="2"/>
        <v>59.10314136125654</v>
      </c>
      <c r="P72" s="69">
        <f t="shared" si="4"/>
        <v>98.162608695652182</v>
      </c>
    </row>
    <row r="73" spans="1:16" ht="27.75" customHeight="1" outlineLevel="1" x14ac:dyDescent="0.2">
      <c r="A73" s="27"/>
      <c r="B73" s="28" t="s">
        <v>479</v>
      </c>
      <c r="C73" s="11" t="s">
        <v>60</v>
      </c>
      <c r="D73" s="11" t="s">
        <v>478</v>
      </c>
      <c r="E73" s="13"/>
      <c r="F73" s="13"/>
      <c r="G73" s="13"/>
      <c r="H73" s="13"/>
      <c r="I73" s="13"/>
      <c r="J73" s="13"/>
      <c r="K73" s="5">
        <v>0</v>
      </c>
      <c r="L73" s="78">
        <v>76000</v>
      </c>
      <c r="M73" s="5">
        <v>52537</v>
      </c>
      <c r="N73" s="54">
        <f t="shared" ref="N73" si="27">L73-M73</f>
        <v>23463</v>
      </c>
      <c r="O73" s="54">
        <f t="shared" ref="O73:O136" si="28">M73/L73*100</f>
        <v>69.127631578947373</v>
      </c>
      <c r="P73" s="54">
        <v>0</v>
      </c>
    </row>
    <row r="74" spans="1:16" ht="27.75" customHeight="1" outlineLevel="1" x14ac:dyDescent="0.2">
      <c r="A74" s="27"/>
      <c r="B74" s="28" t="s">
        <v>231</v>
      </c>
      <c r="C74" s="11" t="s">
        <v>181</v>
      </c>
      <c r="D74" s="11" t="s">
        <v>227</v>
      </c>
      <c r="E74" s="13"/>
      <c r="F74" s="13"/>
      <c r="G74" s="13"/>
      <c r="H74" s="13"/>
      <c r="I74" s="13"/>
      <c r="J74" s="13"/>
      <c r="K74" s="5">
        <v>115000</v>
      </c>
      <c r="L74" s="78">
        <v>115000</v>
      </c>
      <c r="M74" s="54">
        <v>60350</v>
      </c>
      <c r="N74" s="54">
        <f t="shared" si="26"/>
        <v>54650</v>
      </c>
      <c r="O74" s="54">
        <f t="shared" si="28"/>
        <v>52.478260869565219</v>
      </c>
      <c r="P74" s="54">
        <f t="shared" ref="P74:P136" si="29">M74/K74*100</f>
        <v>52.478260869565219</v>
      </c>
    </row>
    <row r="75" spans="1:16" s="97" customFormat="1" ht="45" customHeight="1" outlineLevel="1" x14ac:dyDescent="0.2">
      <c r="A75" s="14" t="s">
        <v>310</v>
      </c>
      <c r="B75" s="15" t="s">
        <v>423</v>
      </c>
      <c r="C75" s="16"/>
      <c r="D75" s="16" t="s">
        <v>424</v>
      </c>
      <c r="E75" s="13"/>
      <c r="F75" s="13"/>
      <c r="G75" s="13"/>
      <c r="H75" s="13"/>
      <c r="I75" s="13"/>
      <c r="J75" s="13"/>
      <c r="K75" s="7">
        <f>K76</f>
        <v>0</v>
      </c>
      <c r="L75" s="80">
        <f>L76</f>
        <v>6366615.8700000001</v>
      </c>
      <c r="M75" s="7">
        <f t="shared" ref="M75:N75" si="30">M76</f>
        <v>5462158</v>
      </c>
      <c r="N75" s="7">
        <f t="shared" si="30"/>
        <v>904457.87000000011</v>
      </c>
      <c r="O75" s="69">
        <f t="shared" si="28"/>
        <v>85.793742099914056</v>
      </c>
      <c r="P75" s="69">
        <v>0</v>
      </c>
    </row>
    <row r="76" spans="1:16" s="23" customFormat="1" ht="50.25" customHeight="1" outlineLevel="1" x14ac:dyDescent="0.2">
      <c r="A76" s="27"/>
      <c r="B76" s="28" t="s">
        <v>425</v>
      </c>
      <c r="C76" s="11" t="s">
        <v>60</v>
      </c>
      <c r="D76" s="11" t="s">
        <v>426</v>
      </c>
      <c r="E76" s="30"/>
      <c r="F76" s="30"/>
      <c r="G76" s="30"/>
      <c r="H76" s="30"/>
      <c r="I76" s="30"/>
      <c r="J76" s="30"/>
      <c r="K76" s="5">
        <v>0</v>
      </c>
      <c r="L76" s="78">
        <v>6366615.8700000001</v>
      </c>
      <c r="M76" s="54">
        <v>5462158</v>
      </c>
      <c r="N76" s="54">
        <f t="shared" si="26"/>
        <v>904457.87000000011</v>
      </c>
      <c r="O76" s="54">
        <f t="shared" si="28"/>
        <v>85.793742099914056</v>
      </c>
      <c r="P76" s="54">
        <v>0</v>
      </c>
    </row>
    <row r="77" spans="1:16" ht="27.75" customHeight="1" outlineLevel="1" x14ac:dyDescent="0.2">
      <c r="A77" s="27" t="s">
        <v>267</v>
      </c>
      <c r="B77" s="28" t="s">
        <v>32</v>
      </c>
      <c r="C77" s="11"/>
      <c r="D77" s="11" t="s">
        <v>33</v>
      </c>
      <c r="E77" s="13"/>
      <c r="F77" s="13"/>
      <c r="G77" s="13"/>
      <c r="H77" s="13"/>
      <c r="I77" s="13"/>
      <c r="J77" s="13"/>
      <c r="K77" s="78">
        <f>K78+K80+K84+K86</f>
        <v>15318683.029999999</v>
      </c>
      <c r="L77" s="78">
        <f>L78+L80+L84+L86</f>
        <v>15762680.299999999</v>
      </c>
      <c r="M77" s="78">
        <f>M78+M80+M84+M86</f>
        <v>8210643.1599999992</v>
      </c>
      <c r="N77" s="78">
        <f>N78+N80+N84+N86</f>
        <v>7552037.1399999997</v>
      </c>
      <c r="O77" s="54">
        <f t="shared" si="28"/>
        <v>52.089130806008924</v>
      </c>
      <c r="P77" s="54">
        <f t="shared" si="29"/>
        <v>53.598884081094532</v>
      </c>
    </row>
    <row r="78" spans="1:16" s="97" customFormat="1" ht="27.75" customHeight="1" outlineLevel="1" x14ac:dyDescent="0.2">
      <c r="A78" s="14" t="s">
        <v>311</v>
      </c>
      <c r="B78" s="34" t="s">
        <v>79</v>
      </c>
      <c r="C78" s="16"/>
      <c r="D78" s="16" t="s">
        <v>80</v>
      </c>
      <c r="E78" s="13"/>
      <c r="F78" s="13"/>
      <c r="G78" s="13"/>
      <c r="H78" s="13"/>
      <c r="I78" s="13"/>
      <c r="J78" s="13"/>
      <c r="K78" s="80">
        <f>K79</f>
        <v>14653282</v>
      </c>
      <c r="L78" s="80">
        <f>L79</f>
        <v>14982429.27</v>
      </c>
      <c r="M78" s="7">
        <f>M79</f>
        <v>7678519.7699999996</v>
      </c>
      <c r="N78" s="69">
        <f t="shared" si="26"/>
        <v>7303909.5</v>
      </c>
      <c r="O78" s="69">
        <f t="shared" si="28"/>
        <v>51.250165321154221</v>
      </c>
      <c r="P78" s="69">
        <f t="shared" si="29"/>
        <v>52.401364895591307</v>
      </c>
    </row>
    <row r="79" spans="1:16" ht="27.75" customHeight="1" outlineLevel="1" x14ac:dyDescent="0.2">
      <c r="A79" s="27"/>
      <c r="B79" s="28" t="s">
        <v>34</v>
      </c>
      <c r="C79" s="11" t="s">
        <v>60</v>
      </c>
      <c r="D79" s="11" t="s">
        <v>35</v>
      </c>
      <c r="E79" s="13"/>
      <c r="F79" s="13"/>
      <c r="G79" s="13"/>
      <c r="H79" s="13"/>
      <c r="I79" s="13"/>
      <c r="J79" s="13"/>
      <c r="K79" s="5">
        <v>14653282</v>
      </c>
      <c r="L79" s="78">
        <v>14982429.27</v>
      </c>
      <c r="M79" s="54">
        <v>7678519.7699999996</v>
      </c>
      <c r="N79" s="54">
        <f t="shared" si="26"/>
        <v>7303909.5</v>
      </c>
      <c r="O79" s="54">
        <f t="shared" si="28"/>
        <v>51.250165321154221</v>
      </c>
      <c r="P79" s="54">
        <f t="shared" si="29"/>
        <v>52.401364895591307</v>
      </c>
    </row>
    <row r="80" spans="1:16" s="97" customFormat="1" ht="27.75" customHeight="1" outlineLevel="1" x14ac:dyDescent="0.2">
      <c r="A80" s="14" t="s">
        <v>312</v>
      </c>
      <c r="B80" s="15" t="s">
        <v>124</v>
      </c>
      <c r="C80" s="16"/>
      <c r="D80" s="16" t="s">
        <v>125</v>
      </c>
      <c r="E80" s="35"/>
      <c r="F80" s="35"/>
      <c r="G80" s="35"/>
      <c r="H80" s="35"/>
      <c r="I80" s="35"/>
      <c r="J80" s="35"/>
      <c r="K80" s="80">
        <f>K81+K82+K83</f>
        <v>665401.03</v>
      </c>
      <c r="L80" s="80">
        <f t="shared" ref="L80:N80" si="31">L81+L82+L83</f>
        <v>665401.03</v>
      </c>
      <c r="M80" s="80">
        <f t="shared" si="31"/>
        <v>417273.39</v>
      </c>
      <c r="N80" s="80">
        <f t="shared" si="31"/>
        <v>248127.64</v>
      </c>
      <c r="O80" s="69">
        <f t="shared" si="28"/>
        <v>62.710060728340025</v>
      </c>
      <c r="P80" s="69">
        <f t="shared" si="29"/>
        <v>62.710060728340025</v>
      </c>
    </row>
    <row r="81" spans="1:16" ht="27.75" customHeight="1" outlineLevel="1" x14ac:dyDescent="0.2">
      <c r="A81" s="14"/>
      <c r="B81" s="28" t="s">
        <v>177</v>
      </c>
      <c r="C81" s="11" t="s">
        <v>60</v>
      </c>
      <c r="D81" s="11" t="s">
        <v>183</v>
      </c>
      <c r="E81" s="18"/>
      <c r="F81" s="18"/>
      <c r="G81" s="18"/>
      <c r="H81" s="18"/>
      <c r="I81" s="18"/>
      <c r="J81" s="18"/>
      <c r="K81" s="5">
        <v>32000</v>
      </c>
      <c r="L81" s="78">
        <v>32000</v>
      </c>
      <c r="M81" s="54">
        <v>14200</v>
      </c>
      <c r="N81" s="54">
        <f t="shared" si="26"/>
        <v>17800</v>
      </c>
      <c r="O81" s="54">
        <f t="shared" si="28"/>
        <v>44.375</v>
      </c>
      <c r="P81" s="54">
        <f t="shared" si="29"/>
        <v>44.375</v>
      </c>
    </row>
    <row r="82" spans="1:16" ht="27.75" customHeight="1" outlineLevel="1" x14ac:dyDescent="0.2">
      <c r="A82" s="14"/>
      <c r="B82" s="28" t="s">
        <v>228</v>
      </c>
      <c r="C82" s="11" t="s">
        <v>60</v>
      </c>
      <c r="D82" s="11" t="s">
        <v>182</v>
      </c>
      <c r="E82" s="35"/>
      <c r="F82" s="35"/>
      <c r="G82" s="35"/>
      <c r="H82" s="35"/>
      <c r="I82" s="35"/>
      <c r="J82" s="35"/>
      <c r="K82" s="5">
        <v>460200</v>
      </c>
      <c r="L82" s="78">
        <v>460200</v>
      </c>
      <c r="M82" s="54">
        <v>229872.36</v>
      </c>
      <c r="N82" s="54">
        <f t="shared" si="26"/>
        <v>230327.64</v>
      </c>
      <c r="O82" s="54">
        <f t="shared" si="28"/>
        <v>49.950534550195563</v>
      </c>
      <c r="P82" s="54">
        <f t="shared" si="29"/>
        <v>49.950534550195563</v>
      </c>
    </row>
    <row r="83" spans="1:16" ht="40.5" customHeight="1" outlineLevel="1" x14ac:dyDescent="0.2">
      <c r="A83" s="14"/>
      <c r="B83" s="17" t="s">
        <v>361</v>
      </c>
      <c r="C83" s="11" t="s">
        <v>60</v>
      </c>
      <c r="D83" s="11" t="s">
        <v>304</v>
      </c>
      <c r="E83" s="35"/>
      <c r="F83" s="35"/>
      <c r="G83" s="35"/>
      <c r="H83" s="35"/>
      <c r="I83" s="35"/>
      <c r="J83" s="35"/>
      <c r="K83" s="5">
        <v>173201.03</v>
      </c>
      <c r="L83" s="78">
        <v>173201.03</v>
      </c>
      <c r="M83" s="54">
        <v>173201.03</v>
      </c>
      <c r="N83" s="54">
        <f t="shared" si="26"/>
        <v>0</v>
      </c>
      <c r="O83" s="54">
        <f t="shared" si="28"/>
        <v>100</v>
      </c>
      <c r="P83" s="54">
        <f t="shared" si="29"/>
        <v>100</v>
      </c>
    </row>
    <row r="84" spans="1:16" s="97" customFormat="1" ht="40.5" customHeight="1" outlineLevel="1" x14ac:dyDescent="0.2">
      <c r="A84" s="14" t="s">
        <v>490</v>
      </c>
      <c r="B84" s="24" t="s">
        <v>482</v>
      </c>
      <c r="C84" s="16"/>
      <c r="D84" s="16" t="s">
        <v>480</v>
      </c>
      <c r="E84" s="35"/>
      <c r="F84" s="35"/>
      <c r="G84" s="35"/>
      <c r="H84" s="35"/>
      <c r="I84" s="35"/>
      <c r="J84" s="35"/>
      <c r="K84" s="80">
        <f>K85</f>
        <v>0</v>
      </c>
      <c r="L84" s="80">
        <f>L85</f>
        <v>85400</v>
      </c>
      <c r="M84" s="80">
        <f>M85</f>
        <v>85400</v>
      </c>
      <c r="N84" s="69">
        <f t="shared" ref="N84:N87" si="32">L84-M84</f>
        <v>0</v>
      </c>
      <c r="O84" s="69">
        <f t="shared" si="28"/>
        <v>100</v>
      </c>
      <c r="P84" s="69">
        <v>0</v>
      </c>
    </row>
    <row r="85" spans="1:16" ht="40.5" customHeight="1" outlineLevel="1" x14ac:dyDescent="0.2">
      <c r="A85" s="14"/>
      <c r="B85" s="17" t="s">
        <v>208</v>
      </c>
      <c r="C85" s="11" t="s">
        <v>60</v>
      </c>
      <c r="D85" s="11" t="s">
        <v>481</v>
      </c>
      <c r="E85" s="35"/>
      <c r="F85" s="35"/>
      <c r="G85" s="35"/>
      <c r="H85" s="35"/>
      <c r="I85" s="35"/>
      <c r="J85" s="35"/>
      <c r="K85" s="78">
        <v>0</v>
      </c>
      <c r="L85" s="78">
        <v>85400</v>
      </c>
      <c r="M85" s="54">
        <v>85400</v>
      </c>
      <c r="N85" s="54">
        <f t="shared" si="32"/>
        <v>0</v>
      </c>
      <c r="O85" s="54">
        <f t="shared" si="28"/>
        <v>100</v>
      </c>
      <c r="P85" s="54">
        <v>0</v>
      </c>
    </row>
    <row r="86" spans="1:16" s="97" customFormat="1" ht="40.5" customHeight="1" outlineLevel="1" x14ac:dyDescent="0.2">
      <c r="A86" s="14" t="s">
        <v>491</v>
      </c>
      <c r="B86" s="24" t="s">
        <v>485</v>
      </c>
      <c r="C86" s="16"/>
      <c r="D86" s="16" t="s">
        <v>483</v>
      </c>
      <c r="E86" s="35"/>
      <c r="F86" s="35"/>
      <c r="G86" s="35"/>
      <c r="H86" s="35"/>
      <c r="I86" s="35"/>
      <c r="J86" s="35"/>
      <c r="K86" s="80">
        <f>K87</f>
        <v>0</v>
      </c>
      <c r="L86" s="80">
        <f>L87</f>
        <v>29450</v>
      </c>
      <c r="M86" s="80">
        <f>M87</f>
        <v>29450</v>
      </c>
      <c r="N86" s="69">
        <f t="shared" si="32"/>
        <v>0</v>
      </c>
      <c r="O86" s="69">
        <f t="shared" si="28"/>
        <v>100</v>
      </c>
      <c r="P86" s="69">
        <v>0</v>
      </c>
    </row>
    <row r="87" spans="1:16" ht="40.5" customHeight="1" outlineLevel="1" x14ac:dyDescent="0.2">
      <c r="A87" s="14"/>
      <c r="B87" s="17" t="s">
        <v>213</v>
      </c>
      <c r="C87" s="11" t="s">
        <v>60</v>
      </c>
      <c r="D87" s="11" t="s">
        <v>484</v>
      </c>
      <c r="E87" s="35"/>
      <c r="F87" s="35"/>
      <c r="G87" s="35"/>
      <c r="H87" s="35"/>
      <c r="I87" s="35"/>
      <c r="J87" s="35"/>
      <c r="K87" s="78">
        <v>0</v>
      </c>
      <c r="L87" s="78">
        <v>29450</v>
      </c>
      <c r="M87" s="54">
        <v>29450</v>
      </c>
      <c r="N87" s="54">
        <f t="shared" si="32"/>
        <v>0</v>
      </c>
      <c r="O87" s="54">
        <f t="shared" si="28"/>
        <v>100</v>
      </c>
      <c r="P87" s="54">
        <v>0</v>
      </c>
    </row>
    <row r="88" spans="1:16" ht="27.75" customHeight="1" outlineLevel="1" x14ac:dyDescent="0.2">
      <c r="A88" s="27" t="s">
        <v>313</v>
      </c>
      <c r="B88" s="28" t="s">
        <v>185</v>
      </c>
      <c r="C88" s="11"/>
      <c r="D88" s="11" t="s">
        <v>186</v>
      </c>
      <c r="E88" s="18"/>
      <c r="F88" s="18"/>
      <c r="G88" s="18"/>
      <c r="H88" s="18"/>
      <c r="I88" s="18"/>
      <c r="J88" s="18"/>
      <c r="K88" s="78">
        <f>K89</f>
        <v>0</v>
      </c>
      <c r="L88" s="78">
        <f>L89</f>
        <v>250000</v>
      </c>
      <c r="M88" s="5">
        <f>M89</f>
        <v>36250</v>
      </c>
      <c r="N88" s="54">
        <f t="shared" si="26"/>
        <v>213750</v>
      </c>
      <c r="O88" s="54">
        <f t="shared" si="28"/>
        <v>14.499999999999998</v>
      </c>
      <c r="P88" s="54">
        <v>0</v>
      </c>
    </row>
    <row r="89" spans="1:16" s="97" customFormat="1" ht="40.5" customHeight="1" outlineLevel="1" x14ac:dyDescent="0.2">
      <c r="A89" s="14" t="s">
        <v>314</v>
      </c>
      <c r="B89" s="15" t="s">
        <v>187</v>
      </c>
      <c r="C89" s="16"/>
      <c r="D89" s="16" t="s">
        <v>188</v>
      </c>
      <c r="E89" s="18"/>
      <c r="F89" s="18"/>
      <c r="G89" s="18"/>
      <c r="H89" s="18"/>
      <c r="I89" s="18"/>
      <c r="J89" s="18"/>
      <c r="K89" s="80">
        <f>K90+K91</f>
        <v>0</v>
      </c>
      <c r="L89" s="80">
        <f>L90+L91</f>
        <v>250000</v>
      </c>
      <c r="M89" s="80">
        <f>M90+M91</f>
        <v>36250</v>
      </c>
      <c r="N89" s="80">
        <f>N90+N91</f>
        <v>213750</v>
      </c>
      <c r="O89" s="69">
        <f t="shared" si="28"/>
        <v>14.499999999999998</v>
      </c>
      <c r="P89" s="69">
        <v>0</v>
      </c>
    </row>
    <row r="90" spans="1:16" ht="27.75" customHeight="1" outlineLevel="1" x14ac:dyDescent="0.2">
      <c r="A90" s="27"/>
      <c r="B90" s="28" t="s">
        <v>189</v>
      </c>
      <c r="C90" s="11" t="s">
        <v>60</v>
      </c>
      <c r="D90" s="11" t="s">
        <v>190</v>
      </c>
      <c r="E90" s="18"/>
      <c r="F90" s="18"/>
      <c r="G90" s="18"/>
      <c r="H90" s="18"/>
      <c r="I90" s="18"/>
      <c r="J90" s="18"/>
      <c r="K90" s="5">
        <v>0</v>
      </c>
      <c r="L90" s="78">
        <v>220000</v>
      </c>
      <c r="M90" s="54">
        <v>6250</v>
      </c>
      <c r="N90" s="54">
        <f t="shared" si="26"/>
        <v>213750</v>
      </c>
      <c r="O90" s="54">
        <f t="shared" si="28"/>
        <v>2.8409090909090908</v>
      </c>
      <c r="P90" s="54">
        <v>0</v>
      </c>
    </row>
    <row r="91" spans="1:16" ht="27.75" customHeight="1" outlineLevel="1" x14ac:dyDescent="0.2">
      <c r="A91" s="27"/>
      <c r="B91" s="28" t="s">
        <v>487</v>
      </c>
      <c r="C91" s="11" t="s">
        <v>60</v>
      </c>
      <c r="D91" s="11" t="s">
        <v>486</v>
      </c>
      <c r="E91" s="18"/>
      <c r="F91" s="18"/>
      <c r="G91" s="18"/>
      <c r="H91" s="18"/>
      <c r="I91" s="18"/>
      <c r="J91" s="18"/>
      <c r="K91" s="78">
        <v>0</v>
      </c>
      <c r="L91" s="78">
        <v>30000</v>
      </c>
      <c r="M91" s="54">
        <v>30000</v>
      </c>
      <c r="N91" s="54">
        <f t="shared" ref="N91" si="33">L91-M91</f>
        <v>0</v>
      </c>
      <c r="O91" s="54">
        <f t="shared" si="28"/>
        <v>100</v>
      </c>
      <c r="P91" s="54">
        <v>0</v>
      </c>
    </row>
    <row r="92" spans="1:16" ht="34.5" customHeight="1" x14ac:dyDescent="0.2">
      <c r="A92" s="27" t="s">
        <v>315</v>
      </c>
      <c r="B92" s="28" t="s">
        <v>49</v>
      </c>
      <c r="C92" s="11"/>
      <c r="D92" s="11" t="s">
        <v>50</v>
      </c>
      <c r="K92" s="78">
        <f>K93+K96</f>
        <v>21296572</v>
      </c>
      <c r="L92" s="78">
        <f>L93+L96</f>
        <v>20158317.75</v>
      </c>
      <c r="M92" s="5">
        <f>M93+M96</f>
        <v>10550620.42</v>
      </c>
      <c r="N92" s="54">
        <f t="shared" si="26"/>
        <v>9607697.3300000001</v>
      </c>
      <c r="O92" s="54">
        <f t="shared" si="28"/>
        <v>52.338794094065712</v>
      </c>
      <c r="P92" s="54">
        <f t="shared" si="29"/>
        <v>49.541402344001654</v>
      </c>
    </row>
    <row r="93" spans="1:16" s="97" customFormat="1" ht="33.75" customHeight="1" x14ac:dyDescent="0.2">
      <c r="A93" s="14" t="s">
        <v>443</v>
      </c>
      <c r="B93" s="15" t="s">
        <v>81</v>
      </c>
      <c r="C93" s="16"/>
      <c r="D93" s="16" t="s">
        <v>126</v>
      </c>
      <c r="E93" s="3"/>
      <c r="F93" s="3"/>
      <c r="G93" s="3"/>
      <c r="H93" s="3"/>
      <c r="I93" s="3"/>
      <c r="J93" s="3"/>
      <c r="K93" s="80">
        <f>K94+K95</f>
        <v>19007477</v>
      </c>
      <c r="L93" s="80">
        <f>L94+L95</f>
        <v>17869222.75</v>
      </c>
      <c r="M93" s="7">
        <f>M94+M95</f>
        <v>9126789.7400000002</v>
      </c>
      <c r="N93" s="69">
        <f t="shared" si="26"/>
        <v>8742433.0099999998</v>
      </c>
      <c r="O93" s="69">
        <f t="shared" si="28"/>
        <v>51.075471315617236</v>
      </c>
      <c r="P93" s="69">
        <f t="shared" si="29"/>
        <v>48.016839583706982</v>
      </c>
    </row>
    <row r="94" spans="1:16" ht="25.5" x14ac:dyDescent="0.2">
      <c r="A94" s="106"/>
      <c r="B94" s="28" t="s">
        <v>305</v>
      </c>
      <c r="C94" s="11" t="s">
        <v>58</v>
      </c>
      <c r="D94" s="11" t="s">
        <v>38</v>
      </c>
      <c r="K94" s="54">
        <v>3269840</v>
      </c>
      <c r="L94" s="78">
        <v>3271040</v>
      </c>
      <c r="M94" s="54">
        <v>1322168.6499999999</v>
      </c>
      <c r="N94" s="54">
        <f t="shared" si="26"/>
        <v>1948871.35</v>
      </c>
      <c r="O94" s="54">
        <f t="shared" si="28"/>
        <v>40.420436619546074</v>
      </c>
      <c r="P94" s="54">
        <f t="shared" si="29"/>
        <v>40.435270533114767</v>
      </c>
    </row>
    <row r="95" spans="1:16" ht="25.5" x14ac:dyDescent="0.2">
      <c r="A95" s="106"/>
      <c r="B95" s="28" t="s">
        <v>6</v>
      </c>
      <c r="C95" s="11" t="s">
        <v>60</v>
      </c>
      <c r="D95" s="11" t="s">
        <v>39</v>
      </c>
      <c r="K95" s="54">
        <v>15737637</v>
      </c>
      <c r="L95" s="78">
        <v>14598182.75</v>
      </c>
      <c r="M95" s="54">
        <v>7804621.0899999999</v>
      </c>
      <c r="N95" s="54">
        <f t="shared" si="26"/>
        <v>6793561.6600000001</v>
      </c>
      <c r="O95" s="54">
        <f t="shared" si="28"/>
        <v>53.462963326719546</v>
      </c>
      <c r="P95" s="54">
        <f t="shared" si="29"/>
        <v>49.592077196849822</v>
      </c>
    </row>
    <row r="96" spans="1:16" s="97" customFormat="1" ht="19.5" customHeight="1" x14ac:dyDescent="0.2">
      <c r="A96" s="14" t="s">
        <v>444</v>
      </c>
      <c r="B96" s="15" t="s">
        <v>98</v>
      </c>
      <c r="C96" s="16"/>
      <c r="D96" s="16" t="s">
        <v>100</v>
      </c>
      <c r="E96" s="3"/>
      <c r="F96" s="3"/>
      <c r="G96" s="3"/>
      <c r="H96" s="3"/>
      <c r="I96" s="3"/>
      <c r="J96" s="3"/>
      <c r="K96" s="80">
        <f>K97</f>
        <v>2289095</v>
      </c>
      <c r="L96" s="80">
        <f>L97</f>
        <v>2289095</v>
      </c>
      <c r="M96" s="7">
        <f>M97</f>
        <v>1423830.68</v>
      </c>
      <c r="N96" s="69">
        <f t="shared" si="26"/>
        <v>865264.32000000007</v>
      </c>
      <c r="O96" s="69">
        <f t="shared" si="28"/>
        <v>62.200593684403657</v>
      </c>
      <c r="P96" s="69">
        <f t="shared" si="29"/>
        <v>62.200593684403657</v>
      </c>
    </row>
    <row r="97" spans="1:16" ht="25.5" x14ac:dyDescent="0.2">
      <c r="A97" s="106"/>
      <c r="B97" s="28" t="s">
        <v>99</v>
      </c>
      <c r="C97" s="11" t="s">
        <v>60</v>
      </c>
      <c r="D97" s="11" t="s">
        <v>57</v>
      </c>
      <c r="K97" s="54">
        <v>2289095</v>
      </c>
      <c r="L97" s="78">
        <v>2289095</v>
      </c>
      <c r="M97" s="54">
        <v>1423830.68</v>
      </c>
      <c r="N97" s="54">
        <f t="shared" si="26"/>
        <v>865264.32000000007</v>
      </c>
      <c r="O97" s="54">
        <f t="shared" si="28"/>
        <v>62.200593684403657</v>
      </c>
      <c r="P97" s="54">
        <f t="shared" si="29"/>
        <v>62.200593684403657</v>
      </c>
    </row>
    <row r="98" spans="1:16" ht="35.85" customHeight="1" outlineLevel="1" x14ac:dyDescent="0.2">
      <c r="A98" s="9" t="s">
        <v>155</v>
      </c>
      <c r="B98" s="32" t="s">
        <v>127</v>
      </c>
      <c r="C98" s="12"/>
      <c r="D98" s="12" t="s">
        <v>10</v>
      </c>
      <c r="E98" s="13"/>
      <c r="F98" s="13"/>
      <c r="G98" s="13"/>
      <c r="H98" s="13"/>
      <c r="I98" s="13"/>
      <c r="J98" s="13"/>
      <c r="K98" s="79">
        <f>K99+K109+K129+K141+K144</f>
        <v>556394243.40999997</v>
      </c>
      <c r="L98" s="79">
        <f t="shared" ref="L98:N98" si="34">L99+L109+L129+L141+L144</f>
        <v>586379804.91999996</v>
      </c>
      <c r="M98" s="79">
        <f t="shared" si="34"/>
        <v>272000619.05000001</v>
      </c>
      <c r="N98" s="79">
        <f t="shared" si="34"/>
        <v>314379185.87</v>
      </c>
      <c r="O98" s="55">
        <f t="shared" si="28"/>
        <v>46.386423401315668</v>
      </c>
      <c r="P98" s="55">
        <f t="shared" si="29"/>
        <v>48.886310789805592</v>
      </c>
    </row>
    <row r="99" spans="1:16" ht="24" customHeight="1" outlineLevel="1" x14ac:dyDescent="0.2">
      <c r="A99" s="27" t="s">
        <v>161</v>
      </c>
      <c r="B99" s="33" t="s">
        <v>11</v>
      </c>
      <c r="C99" s="11"/>
      <c r="D99" s="11" t="s">
        <v>12</v>
      </c>
      <c r="E99" s="13"/>
      <c r="F99" s="13"/>
      <c r="G99" s="13"/>
      <c r="H99" s="13"/>
      <c r="I99" s="13"/>
      <c r="J99" s="13"/>
      <c r="K99" s="78">
        <f>K100+K103+K105+K107</f>
        <v>121042116</v>
      </c>
      <c r="L99" s="78">
        <f>L100+L103+L105+L107</f>
        <v>128209302.78999999</v>
      </c>
      <c r="M99" s="5">
        <f>M100+M103+M105+M107</f>
        <v>54532215.240000002</v>
      </c>
      <c r="N99" s="54">
        <f t="shared" si="26"/>
        <v>73677087.549999982</v>
      </c>
      <c r="O99" s="54">
        <f t="shared" si="28"/>
        <v>42.533742913586281</v>
      </c>
      <c r="P99" s="54">
        <f t="shared" si="29"/>
        <v>45.052265312347977</v>
      </c>
    </row>
    <row r="100" spans="1:16" s="97" customFormat="1" ht="30.75" customHeight="1" outlineLevel="1" x14ac:dyDescent="0.2">
      <c r="A100" s="14" t="s">
        <v>322</v>
      </c>
      <c r="B100" s="34" t="s">
        <v>83</v>
      </c>
      <c r="C100" s="16"/>
      <c r="D100" s="16" t="s">
        <v>84</v>
      </c>
      <c r="E100" s="13"/>
      <c r="F100" s="13"/>
      <c r="G100" s="13"/>
      <c r="H100" s="13"/>
      <c r="I100" s="13"/>
      <c r="J100" s="13"/>
      <c r="K100" s="80">
        <f>K102+K101</f>
        <v>117679876</v>
      </c>
      <c r="L100" s="80">
        <f>L102+L101</f>
        <v>120201445.84999999</v>
      </c>
      <c r="M100" s="7">
        <f>M102+M101</f>
        <v>51395855.109999999</v>
      </c>
      <c r="N100" s="69">
        <f t="shared" si="26"/>
        <v>68805590.739999995</v>
      </c>
      <c r="O100" s="69">
        <f t="shared" si="28"/>
        <v>42.758100575709506</v>
      </c>
      <c r="P100" s="69">
        <f t="shared" si="29"/>
        <v>43.674294073865269</v>
      </c>
    </row>
    <row r="101" spans="1:16" ht="35.85" customHeight="1" outlineLevel="1" x14ac:dyDescent="0.2">
      <c r="A101" s="27"/>
      <c r="B101" s="33" t="s">
        <v>316</v>
      </c>
      <c r="C101" s="11" t="s">
        <v>59</v>
      </c>
      <c r="D101" s="11" t="s">
        <v>14</v>
      </c>
      <c r="E101" s="13"/>
      <c r="F101" s="13"/>
      <c r="G101" s="13"/>
      <c r="H101" s="13"/>
      <c r="I101" s="13"/>
      <c r="J101" s="13"/>
      <c r="K101" s="5">
        <v>49172773</v>
      </c>
      <c r="L101" s="78">
        <v>55154606.850000001</v>
      </c>
      <c r="M101" s="54">
        <v>23946185.859999999</v>
      </c>
      <c r="N101" s="54">
        <f t="shared" si="26"/>
        <v>31208420.990000002</v>
      </c>
      <c r="O101" s="54">
        <f t="shared" si="28"/>
        <v>43.416474575051744</v>
      </c>
      <c r="P101" s="54">
        <f t="shared" si="29"/>
        <v>48.698058700085916</v>
      </c>
    </row>
    <row r="102" spans="1:16" ht="45.75" customHeight="1" outlineLevel="1" x14ac:dyDescent="0.2">
      <c r="A102" s="27"/>
      <c r="B102" s="33" t="s">
        <v>1</v>
      </c>
      <c r="C102" s="11" t="s">
        <v>59</v>
      </c>
      <c r="D102" s="11" t="s">
        <v>13</v>
      </c>
      <c r="E102" s="13"/>
      <c r="F102" s="13"/>
      <c r="G102" s="13"/>
      <c r="H102" s="13"/>
      <c r="I102" s="13"/>
      <c r="J102" s="13"/>
      <c r="K102" s="5">
        <v>68507103</v>
      </c>
      <c r="L102" s="78">
        <v>65046839</v>
      </c>
      <c r="M102" s="54">
        <v>27449669.25</v>
      </c>
      <c r="N102" s="54">
        <f t="shared" si="26"/>
        <v>37597169.75</v>
      </c>
      <c r="O102" s="54">
        <f t="shared" si="28"/>
        <v>42.199851171860942</v>
      </c>
      <c r="P102" s="54">
        <f t="shared" si="29"/>
        <v>40.068355028820882</v>
      </c>
    </row>
    <row r="103" spans="1:16" s="97" customFormat="1" ht="30" customHeight="1" outlineLevel="1" x14ac:dyDescent="0.2">
      <c r="A103" s="14" t="s">
        <v>445</v>
      </c>
      <c r="B103" s="34" t="s">
        <v>85</v>
      </c>
      <c r="C103" s="16"/>
      <c r="D103" s="16" t="s">
        <v>86</v>
      </c>
      <c r="E103" s="13"/>
      <c r="F103" s="13"/>
      <c r="G103" s="13"/>
      <c r="H103" s="13"/>
      <c r="I103" s="13"/>
      <c r="J103" s="13"/>
      <c r="K103" s="80">
        <f>K104</f>
        <v>3362240</v>
      </c>
      <c r="L103" s="80">
        <f>L104</f>
        <v>3648740</v>
      </c>
      <c r="M103" s="7">
        <f>M104</f>
        <v>1775599.42</v>
      </c>
      <c r="N103" s="69">
        <f t="shared" si="26"/>
        <v>1873140.58</v>
      </c>
      <c r="O103" s="69">
        <f t="shared" si="28"/>
        <v>48.663358309991942</v>
      </c>
      <c r="P103" s="69">
        <f t="shared" si="29"/>
        <v>52.810014157228515</v>
      </c>
    </row>
    <row r="104" spans="1:16" ht="24" customHeight="1" outlineLevel="1" x14ac:dyDescent="0.2">
      <c r="A104" s="27"/>
      <c r="B104" s="33" t="s">
        <v>48</v>
      </c>
      <c r="C104" s="11" t="s">
        <v>59</v>
      </c>
      <c r="D104" s="11" t="s">
        <v>16</v>
      </c>
      <c r="E104" s="13"/>
      <c r="F104" s="13"/>
      <c r="G104" s="13"/>
      <c r="H104" s="13"/>
      <c r="I104" s="13"/>
      <c r="J104" s="13"/>
      <c r="K104" s="5">
        <v>3362240</v>
      </c>
      <c r="L104" s="78">
        <v>3648740</v>
      </c>
      <c r="M104" s="54">
        <v>1775599.42</v>
      </c>
      <c r="N104" s="54">
        <f t="shared" si="26"/>
        <v>1873140.58</v>
      </c>
      <c r="O104" s="54">
        <f t="shared" si="28"/>
        <v>48.663358309991942</v>
      </c>
      <c r="P104" s="54">
        <f t="shared" si="29"/>
        <v>52.810014157228515</v>
      </c>
    </row>
    <row r="105" spans="1:16" s="97" customFormat="1" ht="29.25" customHeight="1" outlineLevel="1" x14ac:dyDescent="0.2">
      <c r="A105" s="14" t="s">
        <v>446</v>
      </c>
      <c r="B105" s="34" t="s">
        <v>129</v>
      </c>
      <c r="C105" s="16"/>
      <c r="D105" s="16" t="s">
        <v>128</v>
      </c>
      <c r="E105" s="26"/>
      <c r="F105" s="26"/>
      <c r="G105" s="26"/>
      <c r="H105" s="26"/>
      <c r="I105" s="26"/>
      <c r="J105" s="26"/>
      <c r="K105" s="80">
        <f>+K106</f>
        <v>0</v>
      </c>
      <c r="L105" s="80">
        <f t="shared" ref="L105:N105" si="35">+L106</f>
        <v>3613084.94</v>
      </c>
      <c r="M105" s="80">
        <f t="shared" si="35"/>
        <v>685628.6</v>
      </c>
      <c r="N105" s="80">
        <f t="shared" si="35"/>
        <v>2927456.34</v>
      </c>
      <c r="O105" s="69">
        <f t="shared" si="28"/>
        <v>18.976265750342421</v>
      </c>
      <c r="P105" s="69">
        <v>0</v>
      </c>
    </row>
    <row r="106" spans="1:16" ht="29.25" customHeight="1" outlineLevel="1" x14ac:dyDescent="0.2">
      <c r="A106" s="14"/>
      <c r="B106" s="28" t="s">
        <v>193</v>
      </c>
      <c r="C106" s="11" t="s">
        <v>59</v>
      </c>
      <c r="D106" s="11" t="s">
        <v>194</v>
      </c>
      <c r="E106" s="26"/>
      <c r="F106" s="26"/>
      <c r="G106" s="26"/>
      <c r="H106" s="26"/>
      <c r="I106" s="26"/>
      <c r="J106" s="26"/>
      <c r="K106" s="5">
        <v>0</v>
      </c>
      <c r="L106" s="78">
        <v>3613084.94</v>
      </c>
      <c r="M106" s="54">
        <v>685628.6</v>
      </c>
      <c r="N106" s="54">
        <f t="shared" si="26"/>
        <v>2927456.34</v>
      </c>
      <c r="O106" s="54">
        <f t="shared" si="28"/>
        <v>18.976265750342421</v>
      </c>
      <c r="P106" s="54">
        <v>0</v>
      </c>
    </row>
    <row r="107" spans="1:16" s="97" customFormat="1" ht="34.5" customHeight="1" outlineLevel="1" x14ac:dyDescent="0.2">
      <c r="A107" s="14" t="s">
        <v>447</v>
      </c>
      <c r="B107" s="34" t="s">
        <v>195</v>
      </c>
      <c r="C107" s="16"/>
      <c r="D107" s="16" t="s">
        <v>196</v>
      </c>
      <c r="E107" s="13"/>
      <c r="F107" s="13"/>
      <c r="G107" s="13"/>
      <c r="H107" s="13"/>
      <c r="I107" s="13"/>
      <c r="J107" s="13"/>
      <c r="K107" s="80">
        <f>K108</f>
        <v>0</v>
      </c>
      <c r="L107" s="80">
        <f>L108</f>
        <v>746032</v>
      </c>
      <c r="M107" s="7">
        <f>M108</f>
        <v>675132.11</v>
      </c>
      <c r="N107" s="69">
        <f t="shared" si="26"/>
        <v>70899.890000000014</v>
      </c>
      <c r="O107" s="69">
        <f t="shared" si="28"/>
        <v>90.496400958672012</v>
      </c>
      <c r="P107" s="69">
        <v>0</v>
      </c>
    </row>
    <row r="108" spans="1:16" ht="26.25" customHeight="1" outlineLevel="1" x14ac:dyDescent="0.2">
      <c r="A108" s="27"/>
      <c r="B108" s="33" t="s">
        <v>184</v>
      </c>
      <c r="C108" s="11" t="s">
        <v>59</v>
      </c>
      <c r="D108" s="11" t="s">
        <v>197</v>
      </c>
      <c r="E108" s="13"/>
      <c r="F108" s="13"/>
      <c r="G108" s="13"/>
      <c r="H108" s="13"/>
      <c r="I108" s="13"/>
      <c r="J108" s="13"/>
      <c r="K108" s="5">
        <v>0</v>
      </c>
      <c r="L108" s="78">
        <v>746032</v>
      </c>
      <c r="M108" s="54">
        <v>675132.11</v>
      </c>
      <c r="N108" s="54">
        <f t="shared" si="26"/>
        <v>70899.890000000014</v>
      </c>
      <c r="O108" s="54">
        <f t="shared" si="28"/>
        <v>90.496400958672012</v>
      </c>
      <c r="P108" s="54">
        <v>0</v>
      </c>
    </row>
    <row r="109" spans="1:16" ht="18.75" customHeight="1" outlineLevel="1" x14ac:dyDescent="0.2">
      <c r="A109" s="27" t="s">
        <v>323</v>
      </c>
      <c r="B109" s="33" t="s">
        <v>17</v>
      </c>
      <c r="C109" s="11"/>
      <c r="D109" s="11" t="s">
        <v>87</v>
      </c>
      <c r="E109" s="13"/>
      <c r="F109" s="13"/>
      <c r="G109" s="13"/>
      <c r="H109" s="13"/>
      <c r="I109" s="13"/>
      <c r="J109" s="13"/>
      <c r="K109" s="78">
        <f>K110+K113+K117+K124+K122</f>
        <v>365638442.90999997</v>
      </c>
      <c r="L109" s="78">
        <f>L110+L113+L117+L124+L122</f>
        <v>386881070.63</v>
      </c>
      <c r="M109" s="78">
        <f t="shared" ref="M109:N109" si="36">M110+M113+M117+M124+M122</f>
        <v>187127773.10999998</v>
      </c>
      <c r="N109" s="78">
        <f t="shared" si="36"/>
        <v>199753297.52000001</v>
      </c>
      <c r="O109" s="54">
        <f t="shared" si="28"/>
        <v>48.368293854563561</v>
      </c>
      <c r="P109" s="54">
        <f t="shared" si="29"/>
        <v>51.178363965427053</v>
      </c>
    </row>
    <row r="110" spans="1:16" s="97" customFormat="1" ht="35.85" customHeight="1" outlineLevel="1" x14ac:dyDescent="0.2">
      <c r="A110" s="14" t="s">
        <v>324</v>
      </c>
      <c r="B110" s="34" t="s">
        <v>88</v>
      </c>
      <c r="C110" s="16"/>
      <c r="D110" s="16" t="s">
        <v>89</v>
      </c>
      <c r="E110" s="13"/>
      <c r="F110" s="13"/>
      <c r="G110" s="13"/>
      <c r="H110" s="13"/>
      <c r="I110" s="13"/>
      <c r="J110" s="13"/>
      <c r="K110" s="80">
        <f>K111+K112</f>
        <v>314831281</v>
      </c>
      <c r="L110" s="80">
        <f>L111+L112</f>
        <v>318948418</v>
      </c>
      <c r="M110" s="80">
        <f t="shared" ref="M110:N110" si="37">M111+M112</f>
        <v>158212448.15000001</v>
      </c>
      <c r="N110" s="80">
        <f t="shared" si="37"/>
        <v>160735969.84999999</v>
      </c>
      <c r="O110" s="69">
        <f t="shared" si="28"/>
        <v>49.604399715191569</v>
      </c>
      <c r="P110" s="69">
        <f t="shared" si="29"/>
        <v>50.253090368742612</v>
      </c>
    </row>
    <row r="111" spans="1:16" ht="35.85" customHeight="1" outlineLevel="1" x14ac:dyDescent="0.2">
      <c r="A111" s="27"/>
      <c r="B111" s="33" t="s">
        <v>18</v>
      </c>
      <c r="C111" s="11" t="s">
        <v>59</v>
      </c>
      <c r="D111" s="11" t="s">
        <v>19</v>
      </c>
      <c r="E111" s="13"/>
      <c r="F111" s="13"/>
      <c r="G111" s="13"/>
      <c r="H111" s="13"/>
      <c r="I111" s="13"/>
      <c r="J111" s="13"/>
      <c r="K111" s="5">
        <v>98603806</v>
      </c>
      <c r="L111" s="78">
        <v>110942055</v>
      </c>
      <c r="M111" s="54">
        <v>49722050.590000004</v>
      </c>
      <c r="N111" s="54">
        <f t="shared" si="26"/>
        <v>61220004.409999996</v>
      </c>
      <c r="O111" s="54">
        <f t="shared" si="28"/>
        <v>44.818036397468937</v>
      </c>
      <c r="P111" s="54">
        <f t="shared" si="29"/>
        <v>50.426096726935675</v>
      </c>
    </row>
    <row r="112" spans="1:16" ht="62.25" customHeight="1" outlineLevel="1" x14ac:dyDescent="0.2">
      <c r="A112" s="27"/>
      <c r="B112" s="33" t="s">
        <v>469</v>
      </c>
      <c r="C112" s="11" t="s">
        <v>59</v>
      </c>
      <c r="D112" s="11" t="s">
        <v>20</v>
      </c>
      <c r="E112" s="13"/>
      <c r="F112" s="13"/>
      <c r="G112" s="13"/>
      <c r="H112" s="13"/>
      <c r="I112" s="13"/>
      <c r="J112" s="13"/>
      <c r="K112" s="5">
        <v>216227475</v>
      </c>
      <c r="L112" s="78">
        <v>208006363</v>
      </c>
      <c r="M112" s="54">
        <v>108490397.56</v>
      </c>
      <c r="N112" s="54">
        <f t="shared" si="26"/>
        <v>99515965.439999998</v>
      </c>
      <c r="O112" s="54">
        <f t="shared" si="28"/>
        <v>52.157249420297781</v>
      </c>
      <c r="P112" s="54">
        <f t="shared" si="29"/>
        <v>50.174196207026888</v>
      </c>
    </row>
    <row r="113" spans="1:16" s="97" customFormat="1" ht="33.75" customHeight="1" outlineLevel="1" x14ac:dyDescent="0.2">
      <c r="A113" s="14" t="s">
        <v>448</v>
      </c>
      <c r="B113" s="34" t="s">
        <v>317</v>
      </c>
      <c r="C113" s="16"/>
      <c r="D113" s="16" t="s">
        <v>90</v>
      </c>
      <c r="E113" s="13"/>
      <c r="F113" s="13"/>
      <c r="G113" s="13"/>
      <c r="H113" s="13"/>
      <c r="I113" s="13"/>
      <c r="J113" s="13"/>
      <c r="K113" s="80">
        <f>K114+K116+K115</f>
        <v>25124550</v>
      </c>
      <c r="L113" s="80">
        <f>L114+L116+L115</f>
        <v>26078127</v>
      </c>
      <c r="M113" s="7">
        <f>M114+M116+M115</f>
        <v>11732272.529999999</v>
      </c>
      <c r="N113" s="69">
        <f t="shared" si="26"/>
        <v>14345854.470000001</v>
      </c>
      <c r="O113" s="69">
        <f t="shared" si="28"/>
        <v>44.988938546085002</v>
      </c>
      <c r="P113" s="69">
        <f t="shared" si="29"/>
        <v>46.696448414001438</v>
      </c>
    </row>
    <row r="114" spans="1:16" ht="23.85" customHeight="1" outlineLevel="1" x14ac:dyDescent="0.2">
      <c r="A114" s="27"/>
      <c r="B114" s="33" t="s">
        <v>15</v>
      </c>
      <c r="C114" s="11" t="s">
        <v>59</v>
      </c>
      <c r="D114" s="11" t="s">
        <v>46</v>
      </c>
      <c r="E114" s="13"/>
      <c r="F114" s="13"/>
      <c r="G114" s="13"/>
      <c r="H114" s="13"/>
      <c r="I114" s="13"/>
      <c r="J114" s="13"/>
      <c r="K114" s="5">
        <v>2509450</v>
      </c>
      <c r="L114" s="78">
        <v>2703977</v>
      </c>
      <c r="M114" s="54">
        <v>957774.3</v>
      </c>
      <c r="N114" s="54">
        <f t="shared" si="26"/>
        <v>1746202.7</v>
      </c>
      <c r="O114" s="54">
        <f t="shared" si="28"/>
        <v>35.420948477002575</v>
      </c>
      <c r="P114" s="54">
        <f t="shared" si="29"/>
        <v>38.166701866942958</v>
      </c>
    </row>
    <row r="115" spans="1:16" ht="35.25" customHeight="1" outlineLevel="1" x14ac:dyDescent="0.2">
      <c r="A115" s="27"/>
      <c r="B115" s="28" t="s">
        <v>198</v>
      </c>
      <c r="C115" s="11" t="s">
        <v>59</v>
      </c>
      <c r="D115" s="11" t="s">
        <v>199</v>
      </c>
      <c r="E115" s="13"/>
      <c r="F115" s="13"/>
      <c r="G115" s="13"/>
      <c r="H115" s="13"/>
      <c r="I115" s="13"/>
      <c r="J115" s="13"/>
      <c r="K115" s="5">
        <v>8112400</v>
      </c>
      <c r="L115" s="78">
        <v>8112400</v>
      </c>
      <c r="M115" s="54">
        <v>3769827.4</v>
      </c>
      <c r="N115" s="54">
        <f t="shared" si="26"/>
        <v>4342572.5999999996</v>
      </c>
      <c r="O115" s="54">
        <f t="shared" si="28"/>
        <v>46.469939845175283</v>
      </c>
      <c r="P115" s="54">
        <f t="shared" si="29"/>
        <v>46.469939845175283</v>
      </c>
    </row>
    <row r="116" spans="1:16" ht="56.25" customHeight="1" outlineLevel="1" x14ac:dyDescent="0.2">
      <c r="A116" s="27"/>
      <c r="B116" s="33" t="s">
        <v>169</v>
      </c>
      <c r="C116" s="11" t="s">
        <v>59</v>
      </c>
      <c r="D116" s="11" t="s">
        <v>275</v>
      </c>
      <c r="E116" s="13"/>
      <c r="F116" s="13"/>
      <c r="G116" s="13"/>
      <c r="H116" s="13"/>
      <c r="I116" s="13"/>
      <c r="J116" s="13"/>
      <c r="K116" s="5">
        <v>14502700</v>
      </c>
      <c r="L116" s="78">
        <v>15261750</v>
      </c>
      <c r="M116" s="54">
        <v>7004670.8300000001</v>
      </c>
      <c r="N116" s="54">
        <f t="shared" si="26"/>
        <v>8257079.1699999999</v>
      </c>
      <c r="O116" s="54">
        <f t="shared" si="28"/>
        <v>45.89690454895409</v>
      </c>
      <c r="P116" s="54">
        <f t="shared" si="29"/>
        <v>48.299081067663266</v>
      </c>
    </row>
    <row r="117" spans="1:16" s="97" customFormat="1" ht="27.75" customHeight="1" outlineLevel="1" x14ac:dyDescent="0.2">
      <c r="A117" s="14" t="s">
        <v>449</v>
      </c>
      <c r="B117" s="34" t="s">
        <v>130</v>
      </c>
      <c r="C117" s="16"/>
      <c r="D117" s="16" t="s">
        <v>131</v>
      </c>
      <c r="E117" s="7" t="e">
        <f>#REF!+#REF!+#REF!+#REF!</f>
        <v>#REF!</v>
      </c>
      <c r="F117" s="13"/>
      <c r="G117" s="13"/>
      <c r="H117" s="13"/>
      <c r="I117" s="13"/>
      <c r="J117" s="13"/>
      <c r="K117" s="4">
        <f>K118+K119+K120+K121</f>
        <v>15151.51</v>
      </c>
      <c r="L117" s="4">
        <f>L118+L119+L120+L121</f>
        <v>7668232.0000000009</v>
      </c>
      <c r="M117" s="4">
        <f t="shared" ref="M117:N117" si="38">M118+M119+M120+M121</f>
        <v>602092.19999999995</v>
      </c>
      <c r="N117" s="4">
        <f t="shared" si="38"/>
        <v>7066139.8000000007</v>
      </c>
      <c r="O117" s="69">
        <f t="shared" si="28"/>
        <v>7.8517733944408556</v>
      </c>
      <c r="P117" s="69">
        <f t="shared" si="29"/>
        <v>3973.8098710953559</v>
      </c>
    </row>
    <row r="118" spans="1:16" ht="27.75" customHeight="1" outlineLevel="1" x14ac:dyDescent="0.2">
      <c r="A118" s="14"/>
      <c r="B118" s="28" t="s">
        <v>200</v>
      </c>
      <c r="C118" s="11" t="s">
        <v>59</v>
      </c>
      <c r="D118" s="11" t="s">
        <v>201</v>
      </c>
      <c r="E118" s="7"/>
      <c r="F118" s="13"/>
      <c r="G118" s="13"/>
      <c r="H118" s="13"/>
      <c r="I118" s="13"/>
      <c r="J118" s="13"/>
      <c r="K118" s="5">
        <v>0</v>
      </c>
      <c r="L118" s="102">
        <v>4971262.4000000004</v>
      </c>
      <c r="M118" s="54">
        <v>575122.51</v>
      </c>
      <c r="N118" s="54">
        <f t="shared" si="26"/>
        <v>4396139.8900000006</v>
      </c>
      <c r="O118" s="54">
        <f t="shared" si="28"/>
        <v>11.568942930874057</v>
      </c>
      <c r="P118" s="54">
        <v>0</v>
      </c>
    </row>
    <row r="119" spans="1:16" ht="27.75" customHeight="1" outlineLevel="1" x14ac:dyDescent="0.2">
      <c r="A119" s="14"/>
      <c r="B119" s="28" t="s">
        <v>362</v>
      </c>
      <c r="C119" s="11" t="s">
        <v>59</v>
      </c>
      <c r="D119" s="11" t="s">
        <v>363</v>
      </c>
      <c r="E119" s="36"/>
      <c r="F119" s="13"/>
      <c r="G119" s="13"/>
      <c r="H119" s="13"/>
      <c r="I119" s="13"/>
      <c r="J119" s="13"/>
      <c r="K119" s="6">
        <v>15151.51</v>
      </c>
      <c r="L119" s="103">
        <v>0</v>
      </c>
      <c r="M119" s="88">
        <v>0</v>
      </c>
      <c r="N119" s="54">
        <f t="shared" si="26"/>
        <v>0</v>
      </c>
      <c r="O119" s="54">
        <v>0</v>
      </c>
      <c r="P119" s="54">
        <f t="shared" si="29"/>
        <v>0</v>
      </c>
    </row>
    <row r="120" spans="1:16" ht="42" customHeight="1" outlineLevel="1" x14ac:dyDescent="0.2">
      <c r="A120" s="14"/>
      <c r="B120" s="28" t="s">
        <v>410</v>
      </c>
      <c r="C120" s="11" t="s">
        <v>59</v>
      </c>
      <c r="D120" s="11" t="s">
        <v>408</v>
      </c>
      <c r="E120" s="36"/>
      <c r="F120" s="13"/>
      <c r="G120" s="13"/>
      <c r="H120" s="13"/>
      <c r="I120" s="13"/>
      <c r="J120" s="13"/>
      <c r="K120" s="6">
        <v>0</v>
      </c>
      <c r="L120" s="6">
        <v>1204545.3600000001</v>
      </c>
      <c r="M120" s="88">
        <v>12045.45</v>
      </c>
      <c r="N120" s="54">
        <f t="shared" ref="N120:N121" si="39">L120-M120</f>
        <v>1192499.9100000001</v>
      </c>
      <c r="O120" s="54">
        <f t="shared" si="28"/>
        <v>0.99999970113205194</v>
      </c>
      <c r="P120" s="54">
        <v>0</v>
      </c>
    </row>
    <row r="121" spans="1:16" ht="32.25" customHeight="1" outlineLevel="1" x14ac:dyDescent="0.2">
      <c r="A121" s="14"/>
      <c r="B121" s="28" t="s">
        <v>411</v>
      </c>
      <c r="C121" s="11" t="s">
        <v>59</v>
      </c>
      <c r="D121" s="11" t="s">
        <v>409</v>
      </c>
      <c r="E121" s="36"/>
      <c r="F121" s="13"/>
      <c r="G121" s="13"/>
      <c r="H121" s="13"/>
      <c r="I121" s="13"/>
      <c r="J121" s="13"/>
      <c r="K121" s="6">
        <v>0</v>
      </c>
      <c r="L121" s="6">
        <v>1492424.24</v>
      </c>
      <c r="M121" s="88">
        <v>14924.24</v>
      </c>
      <c r="N121" s="54">
        <f t="shared" si="39"/>
        <v>1477500</v>
      </c>
      <c r="O121" s="54">
        <f t="shared" si="28"/>
        <v>0.99999983918781699</v>
      </c>
      <c r="P121" s="54">
        <v>0</v>
      </c>
    </row>
    <row r="122" spans="1:16" s="97" customFormat="1" ht="30" customHeight="1" outlineLevel="1" x14ac:dyDescent="0.2">
      <c r="A122" s="14" t="s">
        <v>450</v>
      </c>
      <c r="B122" s="34" t="s">
        <v>202</v>
      </c>
      <c r="C122" s="16"/>
      <c r="D122" s="16" t="s">
        <v>203</v>
      </c>
      <c r="E122" s="38"/>
      <c r="F122" s="13"/>
      <c r="G122" s="13"/>
      <c r="H122" s="13"/>
      <c r="I122" s="13"/>
      <c r="J122" s="13"/>
      <c r="K122" s="37">
        <f>K123</f>
        <v>0</v>
      </c>
      <c r="L122" s="37">
        <f>L123</f>
        <v>1337822</v>
      </c>
      <c r="M122" s="37">
        <f>M123</f>
        <v>1150526.6599999999</v>
      </c>
      <c r="N122" s="69">
        <f t="shared" si="26"/>
        <v>187295.34000000008</v>
      </c>
      <c r="O122" s="69">
        <f t="shared" si="28"/>
        <v>85.999980565426483</v>
      </c>
      <c r="P122" s="69">
        <v>0</v>
      </c>
    </row>
    <row r="123" spans="1:16" ht="23.25" customHeight="1" outlineLevel="1" x14ac:dyDescent="0.2">
      <c r="A123" s="14"/>
      <c r="B123" s="33" t="s">
        <v>184</v>
      </c>
      <c r="C123" s="11" t="s">
        <v>59</v>
      </c>
      <c r="D123" s="11" t="s">
        <v>204</v>
      </c>
      <c r="E123" s="38"/>
      <c r="F123" s="13"/>
      <c r="G123" s="13"/>
      <c r="H123" s="13"/>
      <c r="I123" s="13"/>
      <c r="J123" s="13"/>
      <c r="K123" s="5">
        <v>0</v>
      </c>
      <c r="L123" s="6">
        <v>1337822</v>
      </c>
      <c r="M123" s="54">
        <v>1150526.6599999999</v>
      </c>
      <c r="N123" s="54">
        <f t="shared" si="26"/>
        <v>187295.34000000008</v>
      </c>
      <c r="O123" s="54">
        <f t="shared" si="28"/>
        <v>85.999980565426483</v>
      </c>
      <c r="P123" s="54">
        <v>0</v>
      </c>
    </row>
    <row r="124" spans="1:16" s="97" customFormat="1" ht="42.75" customHeight="1" outlineLevel="1" x14ac:dyDescent="0.2">
      <c r="A124" s="14" t="s">
        <v>451</v>
      </c>
      <c r="B124" s="34" t="s">
        <v>427</v>
      </c>
      <c r="C124" s="16"/>
      <c r="D124" s="16" t="s">
        <v>428</v>
      </c>
      <c r="E124" s="36"/>
      <c r="F124" s="26"/>
      <c r="G124" s="26"/>
      <c r="H124" s="26"/>
      <c r="I124" s="26"/>
      <c r="J124" s="26"/>
      <c r="K124" s="37">
        <f>K128+K125+K126+K127</f>
        <v>25667460.399999999</v>
      </c>
      <c r="L124" s="37">
        <f>L128+L125+L126+L127</f>
        <v>32848471.629999999</v>
      </c>
      <c r="M124" s="37">
        <f t="shared" ref="M124:N124" si="40">M128+M125+M126+M127</f>
        <v>15430433.57</v>
      </c>
      <c r="N124" s="37">
        <f t="shared" si="40"/>
        <v>17418038.059999999</v>
      </c>
      <c r="O124" s="69">
        <f t="shared" si="28"/>
        <v>46.974586044081349</v>
      </c>
      <c r="P124" s="69">
        <f t="shared" si="29"/>
        <v>60.116713260810172</v>
      </c>
    </row>
    <row r="125" spans="1:16" ht="56.25" customHeight="1" outlineLevel="1" x14ac:dyDescent="0.2">
      <c r="A125" s="14"/>
      <c r="B125" s="33" t="s">
        <v>429</v>
      </c>
      <c r="C125" s="11" t="s">
        <v>59</v>
      </c>
      <c r="D125" s="11" t="s">
        <v>430</v>
      </c>
      <c r="E125" s="38"/>
      <c r="F125" s="13"/>
      <c r="G125" s="13"/>
      <c r="H125" s="13"/>
      <c r="I125" s="13"/>
      <c r="J125" s="13"/>
      <c r="K125" s="6">
        <v>0</v>
      </c>
      <c r="L125" s="6">
        <v>703080</v>
      </c>
      <c r="M125" s="6">
        <v>334406</v>
      </c>
      <c r="N125" s="54">
        <f t="shared" ref="N125:N127" si="41">L125-M125</f>
        <v>368674</v>
      </c>
      <c r="O125" s="54">
        <f t="shared" si="28"/>
        <v>47.563008476986973</v>
      </c>
      <c r="P125" s="54">
        <v>0</v>
      </c>
    </row>
    <row r="126" spans="1:16" ht="56.25" customHeight="1" outlineLevel="1" x14ac:dyDescent="0.2">
      <c r="A126" s="14"/>
      <c r="B126" s="33" t="s">
        <v>318</v>
      </c>
      <c r="C126" s="11" t="s">
        <v>59</v>
      </c>
      <c r="D126" s="11" t="s">
        <v>431</v>
      </c>
      <c r="E126" s="38"/>
      <c r="F126" s="13"/>
      <c r="G126" s="13"/>
      <c r="H126" s="13"/>
      <c r="I126" s="13"/>
      <c r="J126" s="13"/>
      <c r="K126" s="6">
        <v>1963460.4</v>
      </c>
      <c r="L126" s="6">
        <v>2048511.63</v>
      </c>
      <c r="M126" s="6">
        <v>1028070.16</v>
      </c>
      <c r="N126" s="54">
        <f t="shared" si="41"/>
        <v>1020441.4699999999</v>
      </c>
      <c r="O126" s="54">
        <f t="shared" si="28"/>
        <v>50.186200797893441</v>
      </c>
      <c r="P126" s="54">
        <f t="shared" si="29"/>
        <v>52.360116863064817</v>
      </c>
    </row>
    <row r="127" spans="1:16" ht="61.5" customHeight="1" outlineLevel="1" x14ac:dyDescent="0.2">
      <c r="A127" s="14"/>
      <c r="B127" s="33" t="s">
        <v>432</v>
      </c>
      <c r="C127" s="11" t="s">
        <v>59</v>
      </c>
      <c r="D127" s="11" t="s">
        <v>433</v>
      </c>
      <c r="E127" s="38"/>
      <c r="F127" s="13"/>
      <c r="G127" s="13"/>
      <c r="H127" s="13"/>
      <c r="I127" s="13"/>
      <c r="J127" s="13"/>
      <c r="K127" s="6">
        <v>21294000</v>
      </c>
      <c r="L127" s="6">
        <v>27686880</v>
      </c>
      <c r="M127" s="6">
        <v>13589290.74</v>
      </c>
      <c r="N127" s="54">
        <f t="shared" si="41"/>
        <v>14097589.26</v>
      </c>
      <c r="O127" s="54">
        <f t="shared" si="28"/>
        <v>49.082058866871243</v>
      </c>
      <c r="P127" s="54">
        <f t="shared" si="29"/>
        <v>63.817463792617637</v>
      </c>
    </row>
    <row r="128" spans="1:16" ht="33" customHeight="1" outlineLevel="1" x14ac:dyDescent="0.2">
      <c r="A128" s="27"/>
      <c r="B128" s="33" t="s">
        <v>434</v>
      </c>
      <c r="C128" s="11" t="s">
        <v>59</v>
      </c>
      <c r="D128" s="11" t="s">
        <v>435</v>
      </c>
      <c r="E128" s="38"/>
      <c r="F128" s="13"/>
      <c r="G128" s="13"/>
      <c r="H128" s="13"/>
      <c r="I128" s="13"/>
      <c r="J128" s="13"/>
      <c r="K128" s="5">
        <v>2410000</v>
      </c>
      <c r="L128" s="6">
        <v>2410000</v>
      </c>
      <c r="M128" s="54">
        <v>478666.67</v>
      </c>
      <c r="N128" s="54">
        <f t="shared" ref="N128:N187" si="42">L128-M128</f>
        <v>1931333.33</v>
      </c>
      <c r="O128" s="54">
        <f t="shared" si="28"/>
        <v>19.86168755186722</v>
      </c>
      <c r="P128" s="54">
        <f t="shared" si="29"/>
        <v>19.86168755186722</v>
      </c>
    </row>
    <row r="129" spans="1:16" ht="35.85" customHeight="1" outlineLevel="1" x14ac:dyDescent="0.2">
      <c r="A129" s="27" t="s">
        <v>325</v>
      </c>
      <c r="B129" s="33" t="s">
        <v>21</v>
      </c>
      <c r="C129" s="11"/>
      <c r="D129" s="11" t="s">
        <v>22</v>
      </c>
      <c r="E129" s="13"/>
      <c r="F129" s="13"/>
      <c r="G129" s="13"/>
      <c r="H129" s="13"/>
      <c r="I129" s="13"/>
      <c r="J129" s="13"/>
      <c r="K129" s="78">
        <f>K130+K133+K137+K139</f>
        <v>45240025.5</v>
      </c>
      <c r="L129" s="78">
        <f>L130+L133+L137+L139</f>
        <v>46254125.5</v>
      </c>
      <c r="M129" s="78">
        <f t="shared" ref="M129:N129" si="43">M130+M133+M137+M139</f>
        <v>19660821.619999997</v>
      </c>
      <c r="N129" s="78">
        <f t="shared" si="43"/>
        <v>26593303.880000003</v>
      </c>
      <c r="O129" s="54">
        <f t="shared" si="28"/>
        <v>42.50609304028459</v>
      </c>
      <c r="P129" s="54">
        <f t="shared" si="29"/>
        <v>43.458909235141782</v>
      </c>
    </row>
    <row r="130" spans="1:16" s="97" customFormat="1" ht="35.85" customHeight="1" outlineLevel="1" x14ac:dyDescent="0.2">
      <c r="A130" s="14" t="s">
        <v>452</v>
      </c>
      <c r="B130" s="34" t="s">
        <v>91</v>
      </c>
      <c r="C130" s="16"/>
      <c r="D130" s="16" t="s">
        <v>92</v>
      </c>
      <c r="E130" s="13"/>
      <c r="F130" s="13"/>
      <c r="G130" s="13"/>
      <c r="H130" s="13"/>
      <c r="I130" s="13"/>
      <c r="J130" s="13"/>
      <c r="K130" s="80">
        <f>K131+K132</f>
        <v>40028578</v>
      </c>
      <c r="L130" s="80">
        <f>L131+L132</f>
        <v>40336878</v>
      </c>
      <c r="M130" s="7">
        <f>M131+M132</f>
        <v>16572697.729999999</v>
      </c>
      <c r="N130" s="69">
        <f t="shared" si="42"/>
        <v>23764180.270000003</v>
      </c>
      <c r="O130" s="69">
        <f t="shared" si="28"/>
        <v>41.085722425022574</v>
      </c>
      <c r="P130" s="69">
        <f t="shared" si="29"/>
        <v>41.402164548538295</v>
      </c>
    </row>
    <row r="131" spans="1:16" ht="35.85" customHeight="1" outlineLevel="1" x14ac:dyDescent="0.2">
      <c r="A131" s="27"/>
      <c r="B131" s="33" t="s">
        <v>23</v>
      </c>
      <c r="C131" s="11" t="s">
        <v>59</v>
      </c>
      <c r="D131" s="11" t="s">
        <v>24</v>
      </c>
      <c r="E131" s="13"/>
      <c r="F131" s="13"/>
      <c r="G131" s="13"/>
      <c r="H131" s="13"/>
      <c r="I131" s="13"/>
      <c r="J131" s="13"/>
      <c r="K131" s="5">
        <v>38518440</v>
      </c>
      <c r="L131" s="78">
        <v>38826740</v>
      </c>
      <c r="M131" s="54">
        <v>15807908.199999999</v>
      </c>
      <c r="N131" s="54">
        <f t="shared" si="42"/>
        <v>23018831.800000001</v>
      </c>
      <c r="O131" s="54">
        <f t="shared" si="28"/>
        <v>40.71397238089007</v>
      </c>
      <c r="P131" s="54">
        <f t="shared" si="29"/>
        <v>41.039845331223177</v>
      </c>
    </row>
    <row r="132" spans="1:16" s="23" customFormat="1" ht="23.25" customHeight="1" outlineLevel="1" x14ac:dyDescent="0.2">
      <c r="A132" s="27"/>
      <c r="B132" s="33" t="s">
        <v>276</v>
      </c>
      <c r="C132" s="11" t="s">
        <v>59</v>
      </c>
      <c r="D132" s="11" t="s">
        <v>277</v>
      </c>
      <c r="E132" s="30"/>
      <c r="F132" s="30"/>
      <c r="G132" s="30"/>
      <c r="H132" s="30"/>
      <c r="I132" s="30"/>
      <c r="J132" s="30"/>
      <c r="K132" s="5">
        <v>1510138</v>
      </c>
      <c r="L132" s="78">
        <v>1510138</v>
      </c>
      <c r="M132" s="54">
        <v>764789.53</v>
      </c>
      <c r="N132" s="54">
        <f t="shared" si="42"/>
        <v>745348.47</v>
      </c>
      <c r="O132" s="54">
        <f t="shared" si="28"/>
        <v>50.643684881779016</v>
      </c>
      <c r="P132" s="54">
        <f t="shared" si="29"/>
        <v>50.643684881779016</v>
      </c>
    </row>
    <row r="133" spans="1:16" s="97" customFormat="1" ht="35.85" customHeight="1" outlineLevel="1" x14ac:dyDescent="0.2">
      <c r="A133" s="14" t="s">
        <v>453</v>
      </c>
      <c r="B133" s="34" t="s">
        <v>93</v>
      </c>
      <c r="C133" s="16"/>
      <c r="D133" s="16" t="s">
        <v>94</v>
      </c>
      <c r="E133" s="13"/>
      <c r="F133" s="13"/>
      <c r="G133" s="13"/>
      <c r="H133" s="13"/>
      <c r="I133" s="13"/>
      <c r="J133" s="13"/>
      <c r="K133" s="80">
        <f>K135+K134+K136</f>
        <v>5211447.5</v>
      </c>
      <c r="L133" s="80">
        <f>L135+L134+L136</f>
        <v>5646447.5</v>
      </c>
      <c r="M133" s="80">
        <f t="shared" ref="M133:N133" si="44">M135+M134+M136</f>
        <v>2867323.89</v>
      </c>
      <c r="N133" s="80">
        <f t="shared" si="44"/>
        <v>2779123.61</v>
      </c>
      <c r="O133" s="69">
        <f t="shared" si="28"/>
        <v>50.781024529139785</v>
      </c>
      <c r="P133" s="69">
        <f t="shared" si="29"/>
        <v>55.019721296242551</v>
      </c>
    </row>
    <row r="134" spans="1:16" ht="35.85" customHeight="1" outlineLevel="1" x14ac:dyDescent="0.2">
      <c r="A134" s="14"/>
      <c r="B134" s="28" t="s">
        <v>471</v>
      </c>
      <c r="C134" s="11" t="s">
        <v>59</v>
      </c>
      <c r="D134" s="11" t="s">
        <v>205</v>
      </c>
      <c r="E134" s="13"/>
      <c r="F134" s="13"/>
      <c r="G134" s="13"/>
      <c r="H134" s="13"/>
      <c r="I134" s="13"/>
      <c r="J134" s="13"/>
      <c r="K134" s="5">
        <v>650000</v>
      </c>
      <c r="L134" s="78">
        <v>435000</v>
      </c>
      <c r="M134" s="54">
        <v>382059.46</v>
      </c>
      <c r="N134" s="54">
        <f t="shared" si="42"/>
        <v>52940.539999999979</v>
      </c>
      <c r="O134" s="54">
        <f t="shared" si="28"/>
        <v>87.829760919540234</v>
      </c>
      <c r="P134" s="54">
        <f t="shared" si="29"/>
        <v>58.778378461538459</v>
      </c>
    </row>
    <row r="135" spans="1:16" ht="35.85" customHeight="1" outlineLevel="1" x14ac:dyDescent="0.2">
      <c r="A135" s="27"/>
      <c r="B135" s="33" t="s">
        <v>232</v>
      </c>
      <c r="C135" s="11" t="s">
        <v>59</v>
      </c>
      <c r="D135" s="11" t="s">
        <v>28</v>
      </c>
      <c r="E135" s="13"/>
      <c r="F135" s="13"/>
      <c r="G135" s="13"/>
      <c r="H135" s="13"/>
      <c r="I135" s="13"/>
      <c r="J135" s="13"/>
      <c r="K135" s="5">
        <v>3911447.5</v>
      </c>
      <c r="L135" s="78">
        <v>3911447.5</v>
      </c>
      <c r="M135" s="54">
        <v>1710340</v>
      </c>
      <c r="N135" s="54">
        <f t="shared" si="42"/>
        <v>2201107.5</v>
      </c>
      <c r="O135" s="54">
        <f t="shared" si="28"/>
        <v>43.726523237241452</v>
      </c>
      <c r="P135" s="54">
        <f t="shared" si="29"/>
        <v>43.726523237241452</v>
      </c>
    </row>
    <row r="136" spans="1:16" ht="49.5" customHeight="1" outlineLevel="1" x14ac:dyDescent="0.2">
      <c r="A136" s="27"/>
      <c r="B136" s="33" t="s">
        <v>412</v>
      </c>
      <c r="C136" s="11" t="s">
        <v>59</v>
      </c>
      <c r="D136" s="11" t="s">
        <v>413</v>
      </c>
      <c r="E136" s="13"/>
      <c r="F136" s="13"/>
      <c r="G136" s="13"/>
      <c r="H136" s="13"/>
      <c r="I136" s="13"/>
      <c r="J136" s="13"/>
      <c r="K136" s="78">
        <v>650000</v>
      </c>
      <c r="L136" s="78">
        <v>1300000</v>
      </c>
      <c r="M136" s="54">
        <v>774924.43</v>
      </c>
      <c r="N136" s="54">
        <f t="shared" si="42"/>
        <v>525075.56999999995</v>
      </c>
      <c r="O136" s="54">
        <f t="shared" si="28"/>
        <v>59.609571538461545</v>
      </c>
      <c r="P136" s="54">
        <f t="shared" si="29"/>
        <v>119.21914307692309</v>
      </c>
    </row>
    <row r="137" spans="1:16" s="97" customFormat="1" ht="35.85" customHeight="1" outlineLevel="1" x14ac:dyDescent="0.2">
      <c r="A137" s="14" t="s">
        <v>454</v>
      </c>
      <c r="B137" s="34" t="s">
        <v>206</v>
      </c>
      <c r="C137" s="16"/>
      <c r="D137" s="16" t="s">
        <v>207</v>
      </c>
      <c r="E137" s="13"/>
      <c r="F137" s="13"/>
      <c r="G137" s="13"/>
      <c r="H137" s="13"/>
      <c r="I137" s="13"/>
      <c r="J137" s="13"/>
      <c r="K137" s="80">
        <f>K138</f>
        <v>0</v>
      </c>
      <c r="L137" s="80">
        <f>L138</f>
        <v>100800</v>
      </c>
      <c r="M137" s="7">
        <f>M138</f>
        <v>100800</v>
      </c>
      <c r="N137" s="69">
        <f t="shared" si="42"/>
        <v>0</v>
      </c>
      <c r="O137" s="69">
        <f t="shared" ref="O137:O200" si="45">M137/L137*100</f>
        <v>100</v>
      </c>
      <c r="P137" s="69">
        <v>0</v>
      </c>
    </row>
    <row r="138" spans="1:16" ht="35.85" customHeight="1" outlineLevel="1" x14ac:dyDescent="0.2">
      <c r="A138" s="27"/>
      <c r="B138" s="28" t="s">
        <v>208</v>
      </c>
      <c r="C138" s="11" t="s">
        <v>59</v>
      </c>
      <c r="D138" s="11" t="s">
        <v>209</v>
      </c>
      <c r="E138" s="13"/>
      <c r="F138" s="13"/>
      <c r="G138" s="13"/>
      <c r="H138" s="13"/>
      <c r="I138" s="13"/>
      <c r="J138" s="13"/>
      <c r="K138" s="5">
        <v>0</v>
      </c>
      <c r="L138" s="78">
        <v>100800</v>
      </c>
      <c r="M138" s="54">
        <v>100800</v>
      </c>
      <c r="N138" s="54">
        <f t="shared" si="42"/>
        <v>0</v>
      </c>
      <c r="O138" s="54">
        <f t="shared" si="45"/>
        <v>100</v>
      </c>
      <c r="P138" s="54">
        <v>0</v>
      </c>
    </row>
    <row r="139" spans="1:16" s="97" customFormat="1" ht="35.85" customHeight="1" outlineLevel="1" x14ac:dyDescent="0.2">
      <c r="A139" s="14" t="s">
        <v>455</v>
      </c>
      <c r="B139" s="15" t="s">
        <v>210</v>
      </c>
      <c r="C139" s="16"/>
      <c r="D139" s="16" t="s">
        <v>211</v>
      </c>
      <c r="E139" s="13"/>
      <c r="F139" s="13"/>
      <c r="G139" s="13"/>
      <c r="H139" s="13"/>
      <c r="I139" s="13"/>
      <c r="J139" s="13"/>
      <c r="K139" s="80">
        <f>K140</f>
        <v>0</v>
      </c>
      <c r="L139" s="80">
        <f>L140</f>
        <v>170000</v>
      </c>
      <c r="M139" s="7">
        <f>M140</f>
        <v>120000</v>
      </c>
      <c r="N139" s="69">
        <f t="shared" si="42"/>
        <v>50000</v>
      </c>
      <c r="O139" s="69">
        <f t="shared" si="45"/>
        <v>70.588235294117652</v>
      </c>
      <c r="P139" s="69">
        <v>0</v>
      </c>
    </row>
    <row r="140" spans="1:16" ht="35.85" customHeight="1" outlineLevel="1" x14ac:dyDescent="0.2">
      <c r="A140" s="27"/>
      <c r="B140" s="28" t="s">
        <v>212</v>
      </c>
      <c r="C140" s="11" t="s">
        <v>59</v>
      </c>
      <c r="D140" s="11" t="s">
        <v>319</v>
      </c>
      <c r="E140" s="13"/>
      <c r="F140" s="13"/>
      <c r="G140" s="13"/>
      <c r="H140" s="13"/>
      <c r="I140" s="13"/>
      <c r="J140" s="13"/>
      <c r="K140" s="5">
        <v>0</v>
      </c>
      <c r="L140" s="78">
        <v>170000</v>
      </c>
      <c r="M140" s="54">
        <v>120000</v>
      </c>
      <c r="N140" s="54">
        <f t="shared" si="42"/>
        <v>50000</v>
      </c>
      <c r="O140" s="54">
        <f t="shared" si="45"/>
        <v>70.588235294117652</v>
      </c>
      <c r="P140" s="54">
        <v>0</v>
      </c>
    </row>
    <row r="141" spans="1:16" ht="35.85" customHeight="1" outlineLevel="1" x14ac:dyDescent="0.2">
      <c r="A141" s="27" t="s">
        <v>456</v>
      </c>
      <c r="B141" s="33" t="s">
        <v>214</v>
      </c>
      <c r="C141" s="11"/>
      <c r="D141" s="11" t="s">
        <v>215</v>
      </c>
      <c r="E141" s="13"/>
      <c r="F141" s="13"/>
      <c r="G141" s="13"/>
      <c r="H141" s="13"/>
      <c r="I141" s="13"/>
      <c r="J141" s="13"/>
      <c r="K141" s="78">
        <f t="shared" ref="K141:M142" si="46">K142</f>
        <v>73530</v>
      </c>
      <c r="L141" s="78">
        <f>L142</f>
        <v>73530</v>
      </c>
      <c r="M141" s="5">
        <f t="shared" si="46"/>
        <v>21996</v>
      </c>
      <c r="N141" s="54">
        <f t="shared" si="42"/>
        <v>51534</v>
      </c>
      <c r="O141" s="54">
        <f t="shared" si="45"/>
        <v>29.914320685434515</v>
      </c>
      <c r="P141" s="54">
        <f t="shared" ref="P141:P200" si="47">M141/K141*100</f>
        <v>29.914320685434515</v>
      </c>
    </row>
    <row r="142" spans="1:16" s="97" customFormat="1" ht="35.85" customHeight="1" outlineLevel="1" x14ac:dyDescent="0.2">
      <c r="A142" s="14" t="s">
        <v>457</v>
      </c>
      <c r="B142" s="34" t="s">
        <v>179</v>
      </c>
      <c r="C142" s="16"/>
      <c r="D142" s="16" t="s">
        <v>216</v>
      </c>
      <c r="E142" s="13"/>
      <c r="F142" s="13"/>
      <c r="G142" s="13"/>
      <c r="H142" s="13"/>
      <c r="I142" s="13"/>
      <c r="J142" s="13"/>
      <c r="K142" s="80">
        <f t="shared" si="46"/>
        <v>73530</v>
      </c>
      <c r="L142" s="80">
        <f t="shared" si="46"/>
        <v>73530</v>
      </c>
      <c r="M142" s="7">
        <f t="shared" si="46"/>
        <v>21996</v>
      </c>
      <c r="N142" s="69">
        <f t="shared" si="42"/>
        <v>51534</v>
      </c>
      <c r="O142" s="69">
        <f t="shared" si="45"/>
        <v>29.914320685434515</v>
      </c>
      <c r="P142" s="69">
        <f t="shared" si="47"/>
        <v>29.914320685434515</v>
      </c>
    </row>
    <row r="143" spans="1:16" ht="35.85" customHeight="1" outlineLevel="1" x14ac:dyDescent="0.2">
      <c r="A143" s="27"/>
      <c r="B143" s="33" t="s">
        <v>231</v>
      </c>
      <c r="C143" s="11" t="s">
        <v>59</v>
      </c>
      <c r="D143" s="11" t="s">
        <v>217</v>
      </c>
      <c r="E143" s="13"/>
      <c r="F143" s="13"/>
      <c r="G143" s="13"/>
      <c r="H143" s="13"/>
      <c r="I143" s="13"/>
      <c r="J143" s="13"/>
      <c r="K143" s="5">
        <v>73530</v>
      </c>
      <c r="L143" s="78">
        <v>73530</v>
      </c>
      <c r="M143" s="54">
        <v>21996</v>
      </c>
      <c r="N143" s="54">
        <f t="shared" si="42"/>
        <v>51534</v>
      </c>
      <c r="O143" s="54">
        <f t="shared" si="45"/>
        <v>29.914320685434515</v>
      </c>
      <c r="P143" s="54">
        <f t="shared" si="47"/>
        <v>29.914320685434515</v>
      </c>
    </row>
    <row r="144" spans="1:16" ht="30" customHeight="1" outlineLevel="1" x14ac:dyDescent="0.2">
      <c r="A144" s="27" t="s">
        <v>458</v>
      </c>
      <c r="B144" s="33" t="s">
        <v>472</v>
      </c>
      <c r="C144" s="11"/>
      <c r="D144" s="11" t="s">
        <v>47</v>
      </c>
      <c r="E144" s="13"/>
      <c r="F144" s="13"/>
      <c r="G144" s="13"/>
      <c r="H144" s="13"/>
      <c r="I144" s="13"/>
      <c r="J144" s="13"/>
      <c r="K144" s="78">
        <f>K145+K146+K149+K147+K148</f>
        <v>24400129</v>
      </c>
      <c r="L144" s="78">
        <f>L145+L146+L149+L147+L148</f>
        <v>24961776</v>
      </c>
      <c r="M144" s="78">
        <f t="shared" ref="M144:N144" si="48">M145+M146+M149+M147+M148</f>
        <v>10657813.08</v>
      </c>
      <c r="N144" s="78">
        <f t="shared" si="48"/>
        <v>14303962.920000002</v>
      </c>
      <c r="O144" s="54">
        <f t="shared" si="45"/>
        <v>42.696533612031452</v>
      </c>
      <c r="P144" s="54">
        <f t="shared" si="47"/>
        <v>43.679330875668732</v>
      </c>
    </row>
    <row r="145" spans="1:16" ht="37.5" customHeight="1" outlineLevel="1" x14ac:dyDescent="0.2">
      <c r="A145" s="27"/>
      <c r="B145" s="33" t="s">
        <v>305</v>
      </c>
      <c r="C145" s="11" t="s">
        <v>58</v>
      </c>
      <c r="D145" s="11" t="s">
        <v>30</v>
      </c>
      <c r="E145" s="13"/>
      <c r="F145" s="13"/>
      <c r="G145" s="13"/>
      <c r="H145" s="13"/>
      <c r="I145" s="13"/>
      <c r="J145" s="13"/>
      <c r="K145" s="5">
        <v>5356260</v>
      </c>
      <c r="L145" s="78">
        <v>5356260</v>
      </c>
      <c r="M145" s="54">
        <v>2204909.2000000002</v>
      </c>
      <c r="N145" s="54">
        <f t="shared" si="42"/>
        <v>3151350.8</v>
      </c>
      <c r="O145" s="54">
        <f t="shared" si="45"/>
        <v>41.165089073345953</v>
      </c>
      <c r="P145" s="54">
        <f t="shared" si="47"/>
        <v>41.165089073345953</v>
      </c>
    </row>
    <row r="146" spans="1:16" ht="19.5" customHeight="1" outlineLevel="1" x14ac:dyDescent="0.2">
      <c r="A146" s="27"/>
      <c r="B146" s="33" t="s">
        <v>320</v>
      </c>
      <c r="C146" s="11" t="s">
        <v>59</v>
      </c>
      <c r="D146" s="11" t="s">
        <v>29</v>
      </c>
      <c r="E146" s="13"/>
      <c r="F146" s="13"/>
      <c r="G146" s="13"/>
      <c r="H146" s="13"/>
      <c r="I146" s="13"/>
      <c r="J146" s="13"/>
      <c r="K146" s="5">
        <v>15443322</v>
      </c>
      <c r="L146" s="78">
        <v>15954496</v>
      </c>
      <c r="M146" s="54">
        <v>7185045.9500000002</v>
      </c>
      <c r="N146" s="54">
        <f t="shared" si="42"/>
        <v>8769450.0500000007</v>
      </c>
      <c r="O146" s="54">
        <f t="shared" si="45"/>
        <v>45.034615634364137</v>
      </c>
      <c r="P146" s="54">
        <f t="shared" si="47"/>
        <v>46.525261533755497</v>
      </c>
    </row>
    <row r="147" spans="1:16" ht="19.5" customHeight="1" outlineLevel="1" x14ac:dyDescent="0.2">
      <c r="A147" s="27"/>
      <c r="B147" s="28" t="s">
        <v>218</v>
      </c>
      <c r="C147" s="11" t="s">
        <v>59</v>
      </c>
      <c r="D147" s="11" t="s">
        <v>219</v>
      </c>
      <c r="E147" s="13"/>
      <c r="F147" s="13"/>
      <c r="G147" s="13"/>
      <c r="H147" s="13"/>
      <c r="I147" s="13"/>
      <c r="J147" s="13"/>
      <c r="K147" s="5">
        <v>106344</v>
      </c>
      <c r="L147" s="78">
        <v>140000</v>
      </c>
      <c r="M147" s="54">
        <v>45000</v>
      </c>
      <c r="N147" s="54">
        <f t="shared" si="42"/>
        <v>95000</v>
      </c>
      <c r="O147" s="54">
        <f t="shared" si="45"/>
        <v>32.142857142857146</v>
      </c>
      <c r="P147" s="54">
        <f t="shared" si="47"/>
        <v>42.315504400812458</v>
      </c>
    </row>
    <row r="148" spans="1:16" ht="29.25" customHeight="1" outlineLevel="1" x14ac:dyDescent="0.2">
      <c r="A148" s="27"/>
      <c r="B148" s="28" t="s">
        <v>414</v>
      </c>
      <c r="C148" s="11" t="s">
        <v>58</v>
      </c>
      <c r="D148" s="11" t="s">
        <v>415</v>
      </c>
      <c r="E148" s="13"/>
      <c r="F148" s="13"/>
      <c r="G148" s="13"/>
      <c r="H148" s="13"/>
      <c r="I148" s="13"/>
      <c r="J148" s="13"/>
      <c r="K148" s="5">
        <v>30000</v>
      </c>
      <c r="L148" s="78">
        <v>30000</v>
      </c>
      <c r="M148" s="54">
        <v>10000</v>
      </c>
      <c r="N148" s="54">
        <f t="shared" si="42"/>
        <v>20000</v>
      </c>
      <c r="O148" s="54">
        <f t="shared" si="45"/>
        <v>33.333333333333329</v>
      </c>
      <c r="P148" s="54">
        <f t="shared" si="47"/>
        <v>33.333333333333329</v>
      </c>
    </row>
    <row r="149" spans="1:16" ht="53.25" customHeight="1" outlineLevel="1" x14ac:dyDescent="0.2">
      <c r="A149" s="27"/>
      <c r="B149" s="28" t="s">
        <v>321</v>
      </c>
      <c r="C149" s="11" t="s">
        <v>59</v>
      </c>
      <c r="D149" s="11" t="s">
        <v>36</v>
      </c>
      <c r="E149" s="13"/>
      <c r="F149" s="13"/>
      <c r="G149" s="13"/>
      <c r="H149" s="13"/>
      <c r="I149" s="13"/>
      <c r="J149" s="13"/>
      <c r="K149" s="5">
        <v>3464203</v>
      </c>
      <c r="L149" s="78">
        <v>3481020</v>
      </c>
      <c r="M149" s="54">
        <v>1212857.93</v>
      </c>
      <c r="N149" s="54">
        <f t="shared" si="42"/>
        <v>2268162.0700000003</v>
      </c>
      <c r="O149" s="54">
        <f t="shared" si="45"/>
        <v>34.842027049542949</v>
      </c>
      <c r="P149" s="54">
        <f t="shared" si="47"/>
        <v>35.011167936751974</v>
      </c>
    </row>
    <row r="150" spans="1:16" ht="31.5" customHeight="1" x14ac:dyDescent="0.2">
      <c r="A150" s="9" t="s">
        <v>156</v>
      </c>
      <c r="B150" s="87" t="s">
        <v>132</v>
      </c>
      <c r="C150" s="12"/>
      <c r="D150" s="12" t="s">
        <v>40</v>
      </c>
      <c r="K150" s="79">
        <f>K155+K162+K151</f>
        <v>49331956.180000007</v>
      </c>
      <c r="L150" s="79">
        <f>L155+L162+L151</f>
        <v>29379533.219999999</v>
      </c>
      <c r="M150" s="79">
        <f t="shared" ref="M150:N150" si="49">M155+M162+M151</f>
        <v>12852263.27</v>
      </c>
      <c r="N150" s="79">
        <f t="shared" si="49"/>
        <v>16527269.949999997</v>
      </c>
      <c r="O150" s="55">
        <f t="shared" si="45"/>
        <v>43.745634669412894</v>
      </c>
      <c r="P150" s="55">
        <f t="shared" si="47"/>
        <v>26.052612272469585</v>
      </c>
    </row>
    <row r="151" spans="1:16" ht="43.5" customHeight="1" x14ac:dyDescent="0.2">
      <c r="A151" s="27" t="s">
        <v>162</v>
      </c>
      <c r="B151" s="96" t="s">
        <v>364</v>
      </c>
      <c r="C151" s="11"/>
      <c r="D151" s="11" t="s">
        <v>365</v>
      </c>
      <c r="K151" s="78">
        <f>K152</f>
        <v>47207709.840000004</v>
      </c>
      <c r="L151" s="78">
        <f t="shared" ref="L151:N151" si="50">L152</f>
        <v>18065016.239999998</v>
      </c>
      <c r="M151" s="78">
        <f t="shared" si="50"/>
        <v>11719539.49</v>
      </c>
      <c r="N151" s="78">
        <f t="shared" si="50"/>
        <v>6345476.7499999981</v>
      </c>
      <c r="O151" s="54">
        <f t="shared" si="45"/>
        <v>64.874226152370184</v>
      </c>
      <c r="P151" s="54">
        <f t="shared" si="47"/>
        <v>24.825477723280294</v>
      </c>
    </row>
    <row r="152" spans="1:16" s="97" customFormat="1" ht="44.25" customHeight="1" x14ac:dyDescent="0.2">
      <c r="A152" s="14" t="s">
        <v>459</v>
      </c>
      <c r="B152" s="15" t="s">
        <v>366</v>
      </c>
      <c r="C152" s="16"/>
      <c r="D152" s="16" t="s">
        <v>367</v>
      </c>
      <c r="E152" s="3"/>
      <c r="F152" s="3"/>
      <c r="G152" s="3"/>
      <c r="H152" s="3"/>
      <c r="I152" s="3"/>
      <c r="J152" s="3"/>
      <c r="K152" s="80">
        <f>K153+K154</f>
        <v>47207709.840000004</v>
      </c>
      <c r="L152" s="80">
        <f>L153+L154</f>
        <v>18065016.239999998</v>
      </c>
      <c r="M152" s="80">
        <f t="shared" ref="M152:N152" si="51">M153+M154</f>
        <v>11719539.49</v>
      </c>
      <c r="N152" s="80">
        <f t="shared" si="51"/>
        <v>6345476.7499999981</v>
      </c>
      <c r="O152" s="69">
        <f t="shared" si="45"/>
        <v>64.874226152370184</v>
      </c>
      <c r="P152" s="69">
        <f t="shared" si="47"/>
        <v>24.825477723280294</v>
      </c>
    </row>
    <row r="153" spans="1:16" ht="31.5" customHeight="1" x14ac:dyDescent="0.2">
      <c r="A153" s="27"/>
      <c r="B153" s="17" t="s">
        <v>368</v>
      </c>
      <c r="C153" s="11" t="s">
        <v>58</v>
      </c>
      <c r="D153" s="11" t="s">
        <v>369</v>
      </c>
      <c r="K153" s="78">
        <v>32456169.84</v>
      </c>
      <c r="L153" s="78">
        <v>18065016.239999998</v>
      </c>
      <c r="M153" s="5">
        <v>11719539.49</v>
      </c>
      <c r="N153" s="54">
        <f>L153-M153</f>
        <v>6345476.7499999981</v>
      </c>
      <c r="O153" s="54">
        <f t="shared" si="45"/>
        <v>64.874226152370184</v>
      </c>
      <c r="P153" s="54">
        <f t="shared" si="47"/>
        <v>36.108818593734597</v>
      </c>
    </row>
    <row r="154" spans="1:16" ht="41.25" customHeight="1" x14ac:dyDescent="0.2">
      <c r="A154" s="27"/>
      <c r="B154" s="17" t="s">
        <v>370</v>
      </c>
      <c r="C154" s="11" t="s">
        <v>58</v>
      </c>
      <c r="D154" s="11" t="s">
        <v>371</v>
      </c>
      <c r="K154" s="78">
        <v>14751540</v>
      </c>
      <c r="L154" s="78">
        <v>0</v>
      </c>
      <c r="M154" s="5">
        <v>0</v>
      </c>
      <c r="N154" s="54">
        <v>0</v>
      </c>
      <c r="O154" s="54">
        <v>0</v>
      </c>
      <c r="P154" s="54">
        <f t="shared" si="47"/>
        <v>0</v>
      </c>
    </row>
    <row r="155" spans="1:16" ht="38.1" customHeight="1" outlineLevel="1" x14ac:dyDescent="0.2">
      <c r="A155" s="27" t="s">
        <v>460</v>
      </c>
      <c r="B155" s="28" t="s">
        <v>133</v>
      </c>
      <c r="C155" s="11"/>
      <c r="D155" s="11" t="s">
        <v>41</v>
      </c>
      <c r="E155" s="13"/>
      <c r="F155" s="13"/>
      <c r="G155" s="13"/>
      <c r="H155" s="13"/>
      <c r="I155" s="13"/>
      <c r="J155" s="13"/>
      <c r="K155" s="78">
        <f>K156</f>
        <v>2064246.34</v>
      </c>
      <c r="L155" s="78">
        <f>L156</f>
        <v>10590516.98</v>
      </c>
      <c r="M155" s="5">
        <f>M156</f>
        <v>679351.9</v>
      </c>
      <c r="N155" s="54">
        <f t="shared" si="42"/>
        <v>9911165.0800000001</v>
      </c>
      <c r="O155" s="54">
        <f t="shared" si="45"/>
        <v>6.4147189535972968</v>
      </c>
      <c r="P155" s="54">
        <f t="shared" si="47"/>
        <v>32.910408357560655</v>
      </c>
    </row>
    <row r="156" spans="1:16" s="97" customFormat="1" ht="41.25" customHeight="1" outlineLevel="1" x14ac:dyDescent="0.2">
      <c r="A156" s="14" t="s">
        <v>461</v>
      </c>
      <c r="B156" s="39" t="s">
        <v>95</v>
      </c>
      <c r="C156" s="16"/>
      <c r="D156" s="40" t="s">
        <v>96</v>
      </c>
      <c r="E156" s="13"/>
      <c r="F156" s="13"/>
      <c r="G156" s="13"/>
      <c r="H156" s="13"/>
      <c r="I156" s="13"/>
      <c r="J156" s="13"/>
      <c r="K156" s="80">
        <f>K158+K157+K161+K159+K160</f>
        <v>2064246.34</v>
      </c>
      <c r="L156" s="80">
        <f>L158+L157+L161+L159+L160</f>
        <v>10590516.98</v>
      </c>
      <c r="M156" s="80">
        <f t="shared" ref="M156:N156" si="52">M158+M157+M161+M159+M160</f>
        <v>679351.9</v>
      </c>
      <c r="N156" s="80">
        <f t="shared" si="52"/>
        <v>9911165.0800000001</v>
      </c>
      <c r="O156" s="69">
        <f t="shared" si="45"/>
        <v>6.4147189535972968</v>
      </c>
      <c r="P156" s="69">
        <f t="shared" si="47"/>
        <v>32.910408357560655</v>
      </c>
    </row>
    <row r="157" spans="1:16" ht="41.25" customHeight="1" outlineLevel="1" x14ac:dyDescent="0.2">
      <c r="A157" s="14"/>
      <c r="B157" s="28" t="s">
        <v>220</v>
      </c>
      <c r="C157" s="11" t="s">
        <v>58</v>
      </c>
      <c r="D157" s="41" t="s">
        <v>221</v>
      </c>
      <c r="E157" s="13"/>
      <c r="F157" s="13"/>
      <c r="G157" s="13"/>
      <c r="H157" s="13"/>
      <c r="I157" s="13"/>
      <c r="J157" s="13"/>
      <c r="K157" s="5">
        <v>60000</v>
      </c>
      <c r="L157" s="78">
        <v>475000</v>
      </c>
      <c r="M157" s="54">
        <v>96452</v>
      </c>
      <c r="N157" s="54">
        <f t="shared" si="42"/>
        <v>378548</v>
      </c>
      <c r="O157" s="54">
        <f t="shared" si="45"/>
        <v>20.305684210526316</v>
      </c>
      <c r="P157" s="54">
        <f t="shared" si="47"/>
        <v>160.75333333333333</v>
      </c>
    </row>
    <row r="158" spans="1:16" ht="32.25" customHeight="1" outlineLevel="1" x14ac:dyDescent="0.2">
      <c r="A158" s="27"/>
      <c r="B158" s="28" t="s">
        <v>160</v>
      </c>
      <c r="C158" s="11" t="s">
        <v>58</v>
      </c>
      <c r="D158" s="11" t="s">
        <v>159</v>
      </c>
      <c r="E158" s="13"/>
      <c r="F158" s="13"/>
      <c r="G158" s="13"/>
      <c r="H158" s="13"/>
      <c r="I158" s="13"/>
      <c r="J158" s="13"/>
      <c r="K158" s="5">
        <v>650000</v>
      </c>
      <c r="L158" s="78">
        <v>1404000</v>
      </c>
      <c r="M158" s="54">
        <v>575899.9</v>
      </c>
      <c r="N158" s="54">
        <f t="shared" si="42"/>
        <v>828100.1</v>
      </c>
      <c r="O158" s="54">
        <f t="shared" si="45"/>
        <v>41.018511396011398</v>
      </c>
      <c r="P158" s="54">
        <f t="shared" si="47"/>
        <v>88.599984615384614</v>
      </c>
    </row>
    <row r="159" spans="1:16" ht="32.25" customHeight="1" outlineLevel="1" x14ac:dyDescent="0.2">
      <c r="A159" s="27"/>
      <c r="B159" s="28" t="s">
        <v>347</v>
      </c>
      <c r="C159" s="11" t="s">
        <v>58</v>
      </c>
      <c r="D159" s="11" t="s">
        <v>346</v>
      </c>
      <c r="E159" s="13"/>
      <c r="F159" s="13"/>
      <c r="G159" s="13"/>
      <c r="H159" s="13"/>
      <c r="I159" s="13"/>
      <c r="J159" s="13"/>
      <c r="K159" s="5">
        <v>20000</v>
      </c>
      <c r="L159" s="78">
        <v>506000</v>
      </c>
      <c r="M159" s="54">
        <v>7000</v>
      </c>
      <c r="N159" s="54">
        <f t="shared" ref="N159" si="53">L159-M159</f>
        <v>499000</v>
      </c>
      <c r="O159" s="54">
        <f t="shared" si="45"/>
        <v>1.383399209486166</v>
      </c>
      <c r="P159" s="54">
        <f t="shared" si="47"/>
        <v>35</v>
      </c>
    </row>
    <row r="160" spans="1:16" ht="32.25" customHeight="1" outlineLevel="1" x14ac:dyDescent="0.2">
      <c r="A160" s="27"/>
      <c r="B160" s="42" t="s">
        <v>208</v>
      </c>
      <c r="C160" s="11" t="s">
        <v>58</v>
      </c>
      <c r="D160" s="41" t="s">
        <v>386</v>
      </c>
      <c r="E160" s="13"/>
      <c r="F160" s="13"/>
      <c r="G160" s="13"/>
      <c r="H160" s="13"/>
      <c r="I160" s="13"/>
      <c r="J160" s="13"/>
      <c r="K160" s="5">
        <v>0</v>
      </c>
      <c r="L160" s="78">
        <v>5214316.9800000004</v>
      </c>
      <c r="M160" s="54">
        <v>0</v>
      </c>
      <c r="N160" s="54">
        <f t="shared" si="42"/>
        <v>5214316.9800000004</v>
      </c>
      <c r="O160" s="54">
        <f t="shared" si="45"/>
        <v>0</v>
      </c>
      <c r="P160" s="54">
        <v>0</v>
      </c>
    </row>
    <row r="161" spans="1:16" ht="29.25" customHeight="1" outlineLevel="1" x14ac:dyDescent="0.2">
      <c r="A161" s="27"/>
      <c r="B161" s="42" t="s">
        <v>372</v>
      </c>
      <c r="C161" s="11" t="s">
        <v>58</v>
      </c>
      <c r="D161" s="11" t="s">
        <v>373</v>
      </c>
      <c r="E161" s="13"/>
      <c r="F161" s="13"/>
      <c r="G161" s="13"/>
      <c r="H161" s="13"/>
      <c r="I161" s="13"/>
      <c r="J161" s="13"/>
      <c r="K161" s="5">
        <v>1334246.3400000001</v>
      </c>
      <c r="L161" s="78">
        <v>2991200</v>
      </c>
      <c r="M161" s="54">
        <v>0</v>
      </c>
      <c r="N161" s="54">
        <f t="shared" si="42"/>
        <v>2991200</v>
      </c>
      <c r="O161" s="54">
        <f t="shared" si="45"/>
        <v>0</v>
      </c>
      <c r="P161" s="54">
        <f t="shared" si="47"/>
        <v>0</v>
      </c>
    </row>
    <row r="162" spans="1:16" ht="38.1" customHeight="1" outlineLevel="1" x14ac:dyDescent="0.2">
      <c r="A162" s="27" t="s">
        <v>462</v>
      </c>
      <c r="B162" s="28" t="s">
        <v>473</v>
      </c>
      <c r="C162" s="11"/>
      <c r="D162" s="11" t="s">
        <v>51</v>
      </c>
      <c r="E162" s="13"/>
      <c r="F162" s="13"/>
      <c r="G162" s="13"/>
      <c r="H162" s="13"/>
      <c r="I162" s="13"/>
      <c r="J162" s="13"/>
      <c r="K162" s="78">
        <f>K163</f>
        <v>60000</v>
      </c>
      <c r="L162" s="78">
        <f>L163</f>
        <v>724000</v>
      </c>
      <c r="M162" s="5">
        <f>M163</f>
        <v>453371.88</v>
      </c>
      <c r="N162" s="54">
        <f t="shared" si="42"/>
        <v>270628.12</v>
      </c>
      <c r="O162" s="54">
        <f t="shared" si="45"/>
        <v>62.620425414364647</v>
      </c>
      <c r="P162" s="54">
        <f t="shared" si="47"/>
        <v>755.61980000000005</v>
      </c>
    </row>
    <row r="163" spans="1:16" ht="24" customHeight="1" outlineLevel="1" x14ac:dyDescent="0.2">
      <c r="A163" s="27"/>
      <c r="B163" s="28" t="s">
        <v>97</v>
      </c>
      <c r="C163" s="11" t="s">
        <v>58</v>
      </c>
      <c r="D163" s="11" t="s">
        <v>42</v>
      </c>
      <c r="E163" s="13"/>
      <c r="F163" s="13"/>
      <c r="G163" s="13"/>
      <c r="H163" s="13"/>
      <c r="I163" s="13"/>
      <c r="J163" s="13"/>
      <c r="K163" s="5">
        <v>60000</v>
      </c>
      <c r="L163" s="78">
        <v>724000</v>
      </c>
      <c r="M163" s="54">
        <v>453371.88</v>
      </c>
      <c r="N163" s="54">
        <f t="shared" si="42"/>
        <v>270628.12</v>
      </c>
      <c r="O163" s="54">
        <f t="shared" si="45"/>
        <v>62.620425414364647</v>
      </c>
      <c r="P163" s="54">
        <f t="shared" si="47"/>
        <v>755.61980000000005</v>
      </c>
    </row>
    <row r="164" spans="1:16" ht="47.25" customHeight="1" outlineLevel="1" x14ac:dyDescent="0.2">
      <c r="A164" s="9" t="s">
        <v>157</v>
      </c>
      <c r="B164" s="43" t="s">
        <v>158</v>
      </c>
      <c r="C164" s="12"/>
      <c r="D164" s="12" t="s">
        <v>54</v>
      </c>
      <c r="E164" s="13"/>
      <c r="F164" s="13"/>
      <c r="G164" s="13"/>
      <c r="H164" s="13"/>
      <c r="I164" s="13"/>
      <c r="J164" s="13"/>
      <c r="K164" s="79">
        <f>K165</f>
        <v>12481085</v>
      </c>
      <c r="L164" s="79">
        <f>L165</f>
        <v>10481007.57</v>
      </c>
      <c r="M164" s="31">
        <f>M165</f>
        <v>4253106.4300000006</v>
      </c>
      <c r="N164" s="55">
        <f t="shared" si="42"/>
        <v>6227901.1399999997</v>
      </c>
      <c r="O164" s="55">
        <f t="shared" si="45"/>
        <v>40.579175251945749</v>
      </c>
      <c r="P164" s="55">
        <f t="shared" si="47"/>
        <v>34.076415872498266</v>
      </c>
    </row>
    <row r="165" spans="1:16" ht="45.75" customHeight="1" outlineLevel="1" x14ac:dyDescent="0.2">
      <c r="A165" s="27" t="s">
        <v>163</v>
      </c>
      <c r="B165" s="44" t="s">
        <v>474</v>
      </c>
      <c r="C165" s="11"/>
      <c r="D165" s="11" t="s">
        <v>55</v>
      </c>
      <c r="E165" s="13"/>
      <c r="F165" s="13"/>
      <c r="G165" s="13"/>
      <c r="H165" s="13"/>
      <c r="I165" s="13"/>
      <c r="J165" s="13"/>
      <c r="K165" s="78">
        <f>K166+K167</f>
        <v>12481085</v>
      </c>
      <c r="L165" s="78">
        <f t="shared" ref="L165:N165" si="54">L166+L167</f>
        <v>10481007.57</v>
      </c>
      <c r="M165" s="78">
        <f t="shared" si="54"/>
        <v>4253106.4300000006</v>
      </c>
      <c r="N165" s="78">
        <f t="shared" si="54"/>
        <v>6227901.1399999997</v>
      </c>
      <c r="O165" s="54">
        <f t="shared" si="45"/>
        <v>40.579175251945749</v>
      </c>
      <c r="P165" s="54">
        <f t="shared" si="47"/>
        <v>34.076415872498266</v>
      </c>
    </row>
    <row r="166" spans="1:16" ht="26.25" customHeight="1" outlineLevel="1" x14ac:dyDescent="0.2">
      <c r="A166" s="27"/>
      <c r="B166" s="45" t="s">
        <v>4</v>
      </c>
      <c r="C166" s="11" t="s">
        <v>58</v>
      </c>
      <c r="D166" s="11" t="s">
        <v>56</v>
      </c>
      <c r="E166" s="13"/>
      <c r="F166" s="13"/>
      <c r="G166" s="13"/>
      <c r="H166" s="13"/>
      <c r="I166" s="13"/>
      <c r="J166" s="13"/>
      <c r="K166" s="5">
        <v>253000</v>
      </c>
      <c r="L166" s="78">
        <v>253000</v>
      </c>
      <c r="M166" s="54">
        <v>252999.71</v>
      </c>
      <c r="N166" s="54">
        <f t="shared" si="42"/>
        <v>0.29000000000814907</v>
      </c>
      <c r="O166" s="54">
        <f t="shared" si="45"/>
        <v>99.999885375494074</v>
      </c>
      <c r="P166" s="54">
        <f t="shared" si="47"/>
        <v>99.999885375494074</v>
      </c>
    </row>
    <row r="167" spans="1:16" ht="30" customHeight="1" outlineLevel="1" x14ac:dyDescent="0.2">
      <c r="A167" s="27"/>
      <c r="B167" s="45" t="s">
        <v>374</v>
      </c>
      <c r="C167" s="11" t="s">
        <v>58</v>
      </c>
      <c r="D167" s="11" t="s">
        <v>375</v>
      </c>
      <c r="E167" s="13"/>
      <c r="F167" s="13"/>
      <c r="G167" s="13"/>
      <c r="H167" s="13"/>
      <c r="I167" s="13"/>
      <c r="J167" s="13"/>
      <c r="K167" s="78">
        <v>12228085</v>
      </c>
      <c r="L167" s="78">
        <v>10228007.57</v>
      </c>
      <c r="M167" s="54">
        <v>4000106.72</v>
      </c>
      <c r="N167" s="54">
        <f>L167-M167</f>
        <v>6227900.8499999996</v>
      </c>
      <c r="O167" s="54">
        <f t="shared" si="45"/>
        <v>39.109344538742846</v>
      </c>
      <c r="P167" s="54">
        <f t="shared" si="47"/>
        <v>32.712454321343046</v>
      </c>
    </row>
    <row r="168" spans="1:16" ht="31.5" customHeight="1" outlineLevel="1" x14ac:dyDescent="0.2">
      <c r="A168" s="9" t="s">
        <v>224</v>
      </c>
      <c r="B168" s="46" t="s">
        <v>134</v>
      </c>
      <c r="C168" s="12"/>
      <c r="D168" s="12" t="s">
        <v>135</v>
      </c>
      <c r="E168" s="21"/>
      <c r="F168" s="21"/>
      <c r="G168" s="21"/>
      <c r="H168" s="21"/>
      <c r="I168" s="21"/>
      <c r="J168" s="21"/>
      <c r="K168" s="79">
        <f>K169</f>
        <v>34067093.060000002</v>
      </c>
      <c r="L168" s="79">
        <f>L169</f>
        <v>53977215.060000002</v>
      </c>
      <c r="M168" s="31">
        <f>M169</f>
        <v>17036668.07</v>
      </c>
      <c r="N168" s="55">
        <f t="shared" si="42"/>
        <v>36940546.990000002</v>
      </c>
      <c r="O168" s="55">
        <f t="shared" si="45"/>
        <v>31.562702986922126</v>
      </c>
      <c r="P168" s="55">
        <f t="shared" si="47"/>
        <v>50.009162918580998</v>
      </c>
    </row>
    <row r="169" spans="1:16" s="97" customFormat="1" ht="26.25" customHeight="1" outlineLevel="1" x14ac:dyDescent="0.2">
      <c r="A169" s="14" t="s">
        <v>225</v>
      </c>
      <c r="B169" s="47" t="s">
        <v>141</v>
      </c>
      <c r="C169" s="16"/>
      <c r="D169" s="16" t="s">
        <v>140</v>
      </c>
      <c r="E169" s="26"/>
      <c r="F169" s="26"/>
      <c r="G169" s="26"/>
      <c r="H169" s="26"/>
      <c r="I169" s="26"/>
      <c r="J169" s="26"/>
      <c r="K169" s="80">
        <f>K170+K172+K180+K171+K173+K174+K175+K176++K177+K179+K178</f>
        <v>34067093.060000002</v>
      </c>
      <c r="L169" s="80">
        <f>L170+L172+L180+L171+L173+L174+L175+L176++L177+L179+L178</f>
        <v>53977215.060000002</v>
      </c>
      <c r="M169" s="80">
        <f t="shared" ref="M169:N169" si="55">M170+M172+M180+M171+M173+M174+M175+M176++M177+M179+M178</f>
        <v>17036668.07</v>
      </c>
      <c r="N169" s="80">
        <f t="shared" si="55"/>
        <v>36940546.989999995</v>
      </c>
      <c r="O169" s="69">
        <f t="shared" si="45"/>
        <v>31.562702986922126</v>
      </c>
      <c r="P169" s="69">
        <f t="shared" si="47"/>
        <v>50.009162918580998</v>
      </c>
    </row>
    <row r="170" spans="1:16" ht="26.25" customHeight="1" outlineLevel="1" x14ac:dyDescent="0.2">
      <c r="A170" s="27"/>
      <c r="B170" s="45" t="s">
        <v>136</v>
      </c>
      <c r="C170" s="11" t="s">
        <v>58</v>
      </c>
      <c r="D170" s="11" t="s">
        <v>137</v>
      </c>
      <c r="E170" s="13"/>
      <c r="F170" s="13"/>
      <c r="G170" s="13"/>
      <c r="H170" s="13"/>
      <c r="I170" s="13"/>
      <c r="J170" s="13"/>
      <c r="K170" s="5">
        <v>1000000</v>
      </c>
      <c r="L170" s="78">
        <v>1063638.8</v>
      </c>
      <c r="M170" s="54">
        <v>129194.7</v>
      </c>
      <c r="N170" s="54">
        <f t="shared" si="42"/>
        <v>934444.10000000009</v>
      </c>
      <c r="O170" s="54">
        <f t="shared" si="45"/>
        <v>12.146482433698356</v>
      </c>
      <c r="P170" s="54">
        <f t="shared" si="47"/>
        <v>12.91947</v>
      </c>
    </row>
    <row r="171" spans="1:16" s="23" customFormat="1" ht="26.25" customHeight="1" outlineLevel="1" x14ac:dyDescent="0.2">
      <c r="A171" s="27"/>
      <c r="B171" s="45" t="s">
        <v>233</v>
      </c>
      <c r="C171" s="11" t="s">
        <v>58</v>
      </c>
      <c r="D171" s="11" t="s">
        <v>234</v>
      </c>
      <c r="E171" s="30"/>
      <c r="F171" s="30"/>
      <c r="G171" s="30"/>
      <c r="H171" s="30"/>
      <c r="I171" s="30"/>
      <c r="J171" s="30"/>
      <c r="K171" s="5">
        <v>200000</v>
      </c>
      <c r="L171" s="78">
        <v>200000</v>
      </c>
      <c r="M171" s="54">
        <v>60000</v>
      </c>
      <c r="N171" s="54">
        <f t="shared" si="42"/>
        <v>140000</v>
      </c>
      <c r="O171" s="54">
        <f t="shared" si="45"/>
        <v>30</v>
      </c>
      <c r="P171" s="54">
        <f t="shared" si="47"/>
        <v>30</v>
      </c>
    </row>
    <row r="172" spans="1:16" ht="26.25" customHeight="1" outlineLevel="1" x14ac:dyDescent="0.2">
      <c r="A172" s="27"/>
      <c r="B172" s="45" t="s">
        <v>138</v>
      </c>
      <c r="C172" s="11" t="s">
        <v>58</v>
      </c>
      <c r="D172" s="11" t="s">
        <v>139</v>
      </c>
      <c r="E172" s="13"/>
      <c r="F172" s="13"/>
      <c r="G172" s="13"/>
      <c r="H172" s="13"/>
      <c r="I172" s="13"/>
      <c r="J172" s="13"/>
      <c r="K172" s="5">
        <v>2376000</v>
      </c>
      <c r="L172" s="78">
        <v>4253500</v>
      </c>
      <c r="M172" s="54">
        <v>2190257.64</v>
      </c>
      <c r="N172" s="54">
        <f t="shared" si="42"/>
        <v>2063242.3599999999</v>
      </c>
      <c r="O172" s="54">
        <f t="shared" si="45"/>
        <v>51.493067826495832</v>
      </c>
      <c r="P172" s="54">
        <f t="shared" si="47"/>
        <v>92.182560606060619</v>
      </c>
    </row>
    <row r="173" spans="1:16" s="23" customFormat="1" ht="26.25" customHeight="1" outlineLevel="1" x14ac:dyDescent="0.2">
      <c r="A173" s="27"/>
      <c r="B173" s="28" t="s">
        <v>235</v>
      </c>
      <c r="C173" s="11" t="s">
        <v>58</v>
      </c>
      <c r="D173" s="11" t="s">
        <v>236</v>
      </c>
      <c r="E173" s="30"/>
      <c r="F173" s="30"/>
      <c r="G173" s="30"/>
      <c r="H173" s="30"/>
      <c r="I173" s="30"/>
      <c r="J173" s="30"/>
      <c r="K173" s="5">
        <v>0</v>
      </c>
      <c r="L173" s="78">
        <v>65000</v>
      </c>
      <c r="M173" s="54">
        <v>0</v>
      </c>
      <c r="N173" s="54">
        <f t="shared" si="42"/>
        <v>65000</v>
      </c>
      <c r="O173" s="54">
        <f t="shared" si="45"/>
        <v>0</v>
      </c>
      <c r="P173" s="54">
        <v>0</v>
      </c>
    </row>
    <row r="174" spans="1:16" s="23" customFormat="1" ht="26.25" customHeight="1" outlineLevel="1" x14ac:dyDescent="0.2">
      <c r="A174" s="27"/>
      <c r="B174" s="28" t="s">
        <v>237</v>
      </c>
      <c r="C174" s="11" t="s">
        <v>58</v>
      </c>
      <c r="D174" s="11" t="s">
        <v>238</v>
      </c>
      <c r="E174" s="30"/>
      <c r="F174" s="30"/>
      <c r="G174" s="30"/>
      <c r="H174" s="30"/>
      <c r="I174" s="30"/>
      <c r="J174" s="30"/>
      <c r="K174" s="5">
        <v>200000</v>
      </c>
      <c r="L174" s="78">
        <v>200000</v>
      </c>
      <c r="M174" s="54">
        <v>0</v>
      </c>
      <c r="N174" s="54">
        <f t="shared" si="42"/>
        <v>200000</v>
      </c>
      <c r="O174" s="54">
        <f t="shared" si="45"/>
        <v>0</v>
      </c>
      <c r="P174" s="54">
        <f t="shared" si="47"/>
        <v>0</v>
      </c>
    </row>
    <row r="175" spans="1:16" s="23" customFormat="1" ht="26.25" customHeight="1" outlineLevel="1" x14ac:dyDescent="0.2">
      <c r="A175" s="27"/>
      <c r="B175" s="28" t="s">
        <v>239</v>
      </c>
      <c r="C175" s="11" t="s">
        <v>58</v>
      </c>
      <c r="D175" s="11" t="s">
        <v>240</v>
      </c>
      <c r="E175" s="30"/>
      <c r="F175" s="30"/>
      <c r="G175" s="30"/>
      <c r="H175" s="30"/>
      <c r="I175" s="30"/>
      <c r="J175" s="30"/>
      <c r="K175" s="5">
        <v>160606.06</v>
      </c>
      <c r="L175" s="78">
        <v>2402043.02</v>
      </c>
      <c r="M175" s="54">
        <v>523785.84</v>
      </c>
      <c r="N175" s="54">
        <f t="shared" si="42"/>
        <v>1878257.18</v>
      </c>
      <c r="O175" s="54">
        <f t="shared" si="45"/>
        <v>21.805847590523172</v>
      </c>
      <c r="P175" s="54">
        <f t="shared" si="47"/>
        <v>326.13080726841815</v>
      </c>
    </row>
    <row r="176" spans="1:16" s="23" customFormat="1" ht="26.25" customHeight="1" outlineLevel="1" x14ac:dyDescent="0.2">
      <c r="A176" s="27"/>
      <c r="B176" s="28" t="s">
        <v>241</v>
      </c>
      <c r="C176" s="11" t="s">
        <v>58</v>
      </c>
      <c r="D176" s="11" t="s">
        <v>242</v>
      </c>
      <c r="E176" s="30"/>
      <c r="F176" s="30"/>
      <c r="G176" s="30"/>
      <c r="H176" s="30"/>
      <c r="I176" s="30"/>
      <c r="J176" s="30"/>
      <c r="K176" s="5">
        <v>0</v>
      </c>
      <c r="L176" s="78">
        <v>50000</v>
      </c>
      <c r="M176" s="54">
        <v>0</v>
      </c>
      <c r="N176" s="54">
        <f t="shared" si="42"/>
        <v>50000</v>
      </c>
      <c r="O176" s="54">
        <f t="shared" si="45"/>
        <v>0</v>
      </c>
      <c r="P176" s="54">
        <v>0</v>
      </c>
    </row>
    <row r="177" spans="1:16" s="23" customFormat="1" ht="26.25" customHeight="1" outlineLevel="1" x14ac:dyDescent="0.2">
      <c r="A177" s="27"/>
      <c r="B177" s="28" t="s">
        <v>243</v>
      </c>
      <c r="C177" s="11" t="s">
        <v>58</v>
      </c>
      <c r="D177" s="11" t="s">
        <v>244</v>
      </c>
      <c r="E177" s="30"/>
      <c r="F177" s="30"/>
      <c r="G177" s="30"/>
      <c r="H177" s="30"/>
      <c r="I177" s="30"/>
      <c r="J177" s="30"/>
      <c r="K177" s="5">
        <v>0</v>
      </c>
      <c r="L177" s="78">
        <v>5249400</v>
      </c>
      <c r="M177" s="54">
        <v>34500</v>
      </c>
      <c r="N177" s="54">
        <f t="shared" si="42"/>
        <v>5214900</v>
      </c>
      <c r="O177" s="54">
        <f t="shared" si="45"/>
        <v>0.65721796776774488</v>
      </c>
      <c r="P177" s="54">
        <v>0</v>
      </c>
    </row>
    <row r="178" spans="1:16" s="23" customFormat="1" ht="31.5" customHeight="1" outlineLevel="1" x14ac:dyDescent="0.2">
      <c r="A178" s="27"/>
      <c r="B178" s="17" t="s">
        <v>376</v>
      </c>
      <c r="C178" s="11" t="s">
        <v>58</v>
      </c>
      <c r="D178" s="11" t="s">
        <v>377</v>
      </c>
      <c r="E178" s="30"/>
      <c r="F178" s="30"/>
      <c r="G178" s="30"/>
      <c r="H178" s="30"/>
      <c r="I178" s="30"/>
      <c r="J178" s="30"/>
      <c r="K178" s="5">
        <v>30130487</v>
      </c>
      <c r="L178" s="78">
        <v>34441209</v>
      </c>
      <c r="M178" s="54">
        <v>14098929.890000001</v>
      </c>
      <c r="N178" s="54">
        <f t="shared" si="42"/>
        <v>20342279.109999999</v>
      </c>
      <c r="O178" s="54">
        <f t="shared" si="45"/>
        <v>40.936222331800259</v>
      </c>
      <c r="P178" s="54">
        <f t="shared" si="47"/>
        <v>46.79290411071019</v>
      </c>
    </row>
    <row r="179" spans="1:16" s="23" customFormat="1" ht="29.25" customHeight="1" outlineLevel="1" x14ac:dyDescent="0.2">
      <c r="A179" s="27"/>
      <c r="B179" s="42" t="s">
        <v>416</v>
      </c>
      <c r="C179" s="11" t="s">
        <v>58</v>
      </c>
      <c r="D179" s="11" t="s">
        <v>378</v>
      </c>
      <c r="E179" s="30"/>
      <c r="F179" s="30"/>
      <c r="G179" s="30"/>
      <c r="H179" s="30"/>
      <c r="I179" s="30"/>
      <c r="J179" s="30"/>
      <c r="K179" s="5">
        <v>0</v>
      </c>
      <c r="L179" s="78">
        <v>3030303.03</v>
      </c>
      <c r="M179" s="54">
        <v>0</v>
      </c>
      <c r="N179" s="54">
        <f t="shared" si="42"/>
        <v>3030303.03</v>
      </c>
      <c r="O179" s="54">
        <f t="shared" si="45"/>
        <v>0</v>
      </c>
      <c r="P179" s="54">
        <v>0</v>
      </c>
    </row>
    <row r="180" spans="1:16" ht="26.25" customHeight="1" outlineLevel="1" x14ac:dyDescent="0.2">
      <c r="A180" s="27"/>
      <c r="B180" s="28" t="s">
        <v>417</v>
      </c>
      <c r="C180" s="11" t="s">
        <v>58</v>
      </c>
      <c r="D180" s="11" t="s">
        <v>379</v>
      </c>
      <c r="E180" s="13"/>
      <c r="F180" s="13"/>
      <c r="G180" s="13"/>
      <c r="H180" s="13"/>
      <c r="I180" s="13"/>
      <c r="J180" s="13"/>
      <c r="K180" s="5">
        <v>0</v>
      </c>
      <c r="L180" s="78">
        <v>3022121.21</v>
      </c>
      <c r="M180" s="54">
        <v>0</v>
      </c>
      <c r="N180" s="54">
        <f t="shared" si="42"/>
        <v>3022121.21</v>
      </c>
      <c r="O180" s="54">
        <f t="shared" si="45"/>
        <v>0</v>
      </c>
      <c r="P180" s="54">
        <v>0</v>
      </c>
    </row>
    <row r="181" spans="1:16" ht="39.75" customHeight="1" outlineLevel="1" x14ac:dyDescent="0.2">
      <c r="A181" s="9" t="s">
        <v>263</v>
      </c>
      <c r="B181" s="46" t="s">
        <v>142</v>
      </c>
      <c r="C181" s="12"/>
      <c r="D181" s="12" t="s">
        <v>143</v>
      </c>
      <c r="E181" s="21"/>
      <c r="F181" s="21"/>
      <c r="G181" s="21"/>
      <c r="H181" s="21"/>
      <c r="I181" s="21"/>
      <c r="J181" s="21"/>
      <c r="K181" s="79">
        <f>K182</f>
        <v>123707150</v>
      </c>
      <c r="L181" s="79">
        <f>L182</f>
        <v>77229830.409999996</v>
      </c>
      <c r="M181" s="31">
        <f>M182</f>
        <v>416405.92000000004</v>
      </c>
      <c r="N181" s="55">
        <f t="shared" si="42"/>
        <v>76813424.489999995</v>
      </c>
      <c r="O181" s="55">
        <f t="shared" si="45"/>
        <v>0.53917756621938961</v>
      </c>
      <c r="P181" s="55">
        <f t="shared" si="47"/>
        <v>0.3366061864653741</v>
      </c>
    </row>
    <row r="182" spans="1:16" s="97" customFormat="1" ht="31.5" customHeight="1" outlineLevel="1" x14ac:dyDescent="0.2">
      <c r="A182" s="14" t="s">
        <v>278</v>
      </c>
      <c r="B182" s="47" t="s">
        <v>72</v>
      </c>
      <c r="C182" s="16"/>
      <c r="D182" s="16" t="s">
        <v>144</v>
      </c>
      <c r="E182" s="26"/>
      <c r="F182" s="26"/>
      <c r="G182" s="26"/>
      <c r="H182" s="26"/>
      <c r="I182" s="26"/>
      <c r="J182" s="26"/>
      <c r="K182" s="80">
        <f>K183+K184</f>
        <v>123707150</v>
      </c>
      <c r="L182" s="80">
        <f>L183+L184</f>
        <v>77229830.409999996</v>
      </c>
      <c r="M182" s="80">
        <f t="shared" ref="M182:N182" si="56">M183+M184</f>
        <v>416405.92000000004</v>
      </c>
      <c r="N182" s="80">
        <f t="shared" si="56"/>
        <v>76813424.489999995</v>
      </c>
      <c r="O182" s="69">
        <f t="shared" si="45"/>
        <v>0.53917756621938961</v>
      </c>
      <c r="P182" s="69">
        <f t="shared" si="47"/>
        <v>0.3366061864653741</v>
      </c>
    </row>
    <row r="183" spans="1:16" ht="39" customHeight="1" outlineLevel="1" x14ac:dyDescent="0.2">
      <c r="A183" s="27"/>
      <c r="B183" s="17" t="s">
        <v>222</v>
      </c>
      <c r="C183" s="11" t="s">
        <v>58</v>
      </c>
      <c r="D183" s="11" t="s">
        <v>223</v>
      </c>
      <c r="E183" s="13"/>
      <c r="F183" s="13"/>
      <c r="G183" s="13"/>
      <c r="H183" s="13"/>
      <c r="I183" s="13"/>
      <c r="J183" s="13"/>
      <c r="K183" s="5">
        <v>0</v>
      </c>
      <c r="L183" s="78">
        <v>6100000</v>
      </c>
      <c r="M183" s="54">
        <v>122343.58</v>
      </c>
      <c r="N183" s="54">
        <f t="shared" si="42"/>
        <v>5977656.4199999999</v>
      </c>
      <c r="O183" s="54">
        <f t="shared" si="45"/>
        <v>2.0056324590163936</v>
      </c>
      <c r="P183" s="54">
        <v>0</v>
      </c>
    </row>
    <row r="184" spans="1:16" ht="39" customHeight="1" outlineLevel="1" x14ac:dyDescent="0.2">
      <c r="A184" s="27"/>
      <c r="B184" s="17" t="s">
        <v>418</v>
      </c>
      <c r="C184" s="11" t="s">
        <v>58</v>
      </c>
      <c r="D184" s="11" t="s">
        <v>419</v>
      </c>
      <c r="E184" s="13"/>
      <c r="F184" s="13"/>
      <c r="G184" s="13"/>
      <c r="H184" s="13"/>
      <c r="I184" s="13"/>
      <c r="J184" s="13"/>
      <c r="K184" s="78">
        <v>123707150</v>
      </c>
      <c r="L184" s="78">
        <v>71129830.409999996</v>
      </c>
      <c r="M184" s="54">
        <v>294062.34000000003</v>
      </c>
      <c r="N184" s="54">
        <f t="shared" si="42"/>
        <v>70835768.069999993</v>
      </c>
      <c r="O184" s="54">
        <f t="shared" si="45"/>
        <v>0.41341633785008769</v>
      </c>
      <c r="P184" s="54">
        <f t="shared" si="47"/>
        <v>0.23770844288305082</v>
      </c>
    </row>
    <row r="185" spans="1:16" ht="36.75" customHeight="1" outlineLevel="1" x14ac:dyDescent="0.2">
      <c r="A185" s="9" t="s">
        <v>388</v>
      </c>
      <c r="B185" s="46" t="s">
        <v>145</v>
      </c>
      <c r="C185" s="12"/>
      <c r="D185" s="12" t="s">
        <v>146</v>
      </c>
      <c r="E185" s="21"/>
      <c r="F185" s="21"/>
      <c r="G185" s="21"/>
      <c r="H185" s="21"/>
      <c r="I185" s="21"/>
      <c r="J185" s="21"/>
      <c r="K185" s="79">
        <f>K186</f>
        <v>0</v>
      </c>
      <c r="L185" s="79">
        <f>L186</f>
        <v>350000</v>
      </c>
      <c r="M185" s="31">
        <f>M186</f>
        <v>0</v>
      </c>
      <c r="N185" s="55">
        <f t="shared" si="42"/>
        <v>350000</v>
      </c>
      <c r="O185" s="55">
        <f t="shared" si="45"/>
        <v>0</v>
      </c>
      <c r="P185" s="55">
        <v>0</v>
      </c>
    </row>
    <row r="186" spans="1:16" s="97" customFormat="1" ht="26.25" customHeight="1" outlineLevel="1" x14ac:dyDescent="0.2">
      <c r="A186" s="14" t="s">
        <v>389</v>
      </c>
      <c r="B186" s="47" t="s">
        <v>148</v>
      </c>
      <c r="C186" s="16"/>
      <c r="D186" s="16" t="s">
        <v>147</v>
      </c>
      <c r="E186" s="26"/>
      <c r="F186" s="26"/>
      <c r="G186" s="26"/>
      <c r="H186" s="26"/>
      <c r="I186" s="26"/>
      <c r="J186" s="26"/>
      <c r="K186" s="80">
        <f>K187</f>
        <v>0</v>
      </c>
      <c r="L186" s="80">
        <f t="shared" ref="L186:N186" si="57">L187</f>
        <v>350000</v>
      </c>
      <c r="M186" s="80">
        <f t="shared" si="57"/>
        <v>0</v>
      </c>
      <c r="N186" s="80">
        <f t="shared" si="57"/>
        <v>350000</v>
      </c>
      <c r="O186" s="69">
        <f t="shared" si="45"/>
        <v>0</v>
      </c>
      <c r="P186" s="69">
        <v>0</v>
      </c>
    </row>
    <row r="187" spans="1:16" s="23" customFormat="1" ht="26.25" customHeight="1" outlineLevel="1" x14ac:dyDescent="0.2">
      <c r="A187" s="14"/>
      <c r="B187" s="28" t="s">
        <v>245</v>
      </c>
      <c r="C187" s="11" t="s">
        <v>58</v>
      </c>
      <c r="D187" s="11" t="s">
        <v>246</v>
      </c>
      <c r="E187" s="26"/>
      <c r="F187" s="26"/>
      <c r="G187" s="26"/>
      <c r="H187" s="26"/>
      <c r="I187" s="26"/>
      <c r="J187" s="26"/>
      <c r="K187" s="5">
        <v>0</v>
      </c>
      <c r="L187" s="78">
        <v>350000</v>
      </c>
      <c r="M187" s="54">
        <v>0</v>
      </c>
      <c r="N187" s="54">
        <f t="shared" si="42"/>
        <v>350000</v>
      </c>
      <c r="O187" s="54">
        <f t="shared" si="45"/>
        <v>0</v>
      </c>
      <c r="P187" s="54">
        <v>0</v>
      </c>
    </row>
    <row r="188" spans="1:16" s="23" customFormat="1" ht="26.25" customHeight="1" outlineLevel="1" x14ac:dyDescent="0.2">
      <c r="A188" s="9" t="s">
        <v>279</v>
      </c>
      <c r="B188" s="19" t="s">
        <v>436</v>
      </c>
      <c r="C188" s="12"/>
      <c r="D188" s="12" t="s">
        <v>439</v>
      </c>
      <c r="E188" s="95"/>
      <c r="F188" s="95"/>
      <c r="G188" s="95"/>
      <c r="H188" s="95"/>
      <c r="I188" s="95"/>
      <c r="J188" s="95"/>
      <c r="K188" s="79">
        <f>K189</f>
        <v>0</v>
      </c>
      <c r="L188" s="79">
        <f t="shared" ref="L188:N189" si="58">L189</f>
        <v>60000</v>
      </c>
      <c r="M188" s="79">
        <f t="shared" si="58"/>
        <v>0</v>
      </c>
      <c r="N188" s="79">
        <f t="shared" si="58"/>
        <v>60000</v>
      </c>
      <c r="O188" s="55">
        <f t="shared" si="45"/>
        <v>0</v>
      </c>
      <c r="P188" s="55">
        <v>0</v>
      </c>
    </row>
    <row r="189" spans="1:16" s="97" customFormat="1" ht="26.25" customHeight="1" outlineLevel="1" x14ac:dyDescent="0.2">
      <c r="A189" s="14" t="s">
        <v>282</v>
      </c>
      <c r="B189" s="15" t="s">
        <v>437</v>
      </c>
      <c r="C189" s="16"/>
      <c r="D189" s="16" t="s">
        <v>440</v>
      </c>
      <c r="E189" s="26"/>
      <c r="F189" s="26"/>
      <c r="G189" s="26"/>
      <c r="H189" s="26"/>
      <c r="I189" s="26"/>
      <c r="J189" s="26"/>
      <c r="K189" s="80">
        <f>K190</f>
        <v>0</v>
      </c>
      <c r="L189" s="80">
        <f t="shared" si="58"/>
        <v>60000</v>
      </c>
      <c r="M189" s="80">
        <f t="shared" si="58"/>
        <v>0</v>
      </c>
      <c r="N189" s="80">
        <f t="shared" si="58"/>
        <v>60000</v>
      </c>
      <c r="O189" s="69">
        <f t="shared" si="45"/>
        <v>0</v>
      </c>
      <c r="P189" s="69">
        <v>0</v>
      </c>
    </row>
    <row r="190" spans="1:16" s="23" customFormat="1" ht="26.25" customHeight="1" outlineLevel="1" x14ac:dyDescent="0.2">
      <c r="A190" s="14"/>
      <c r="B190" s="28" t="s">
        <v>438</v>
      </c>
      <c r="C190" s="11" t="s">
        <v>58</v>
      </c>
      <c r="D190" s="11" t="s">
        <v>441</v>
      </c>
      <c r="E190" s="26"/>
      <c r="F190" s="26"/>
      <c r="G190" s="26"/>
      <c r="H190" s="26"/>
      <c r="I190" s="26"/>
      <c r="J190" s="26"/>
      <c r="K190" s="78">
        <v>0</v>
      </c>
      <c r="L190" s="78">
        <v>60000</v>
      </c>
      <c r="M190" s="54">
        <v>0</v>
      </c>
      <c r="N190" s="54">
        <f t="shared" ref="N190:N192" si="59">L190-M190</f>
        <v>60000</v>
      </c>
      <c r="O190" s="54">
        <f t="shared" si="45"/>
        <v>0</v>
      </c>
      <c r="P190" s="54">
        <v>0</v>
      </c>
    </row>
    <row r="191" spans="1:16" ht="33.75" customHeight="1" outlineLevel="1" x14ac:dyDescent="0.2">
      <c r="A191" s="9" t="s">
        <v>332</v>
      </c>
      <c r="B191" s="46" t="s">
        <v>326</v>
      </c>
      <c r="C191" s="12"/>
      <c r="D191" s="12" t="s">
        <v>327</v>
      </c>
      <c r="E191" s="71"/>
      <c r="F191" s="71"/>
      <c r="G191" s="71"/>
      <c r="H191" s="71"/>
      <c r="I191" s="71"/>
      <c r="J191" s="71"/>
      <c r="K191" s="79">
        <f t="shared" ref="K191:M192" si="60">K192</f>
        <v>50000</v>
      </c>
      <c r="L191" s="79">
        <f t="shared" si="60"/>
        <v>150000</v>
      </c>
      <c r="M191" s="31">
        <f t="shared" si="60"/>
        <v>112512</v>
      </c>
      <c r="N191" s="55">
        <f t="shared" si="59"/>
        <v>37488</v>
      </c>
      <c r="O191" s="55">
        <f t="shared" si="45"/>
        <v>75.007999999999996</v>
      </c>
      <c r="P191" s="55">
        <f t="shared" si="47"/>
        <v>225.02399999999997</v>
      </c>
    </row>
    <row r="192" spans="1:16" s="97" customFormat="1" ht="33.75" customHeight="1" outlineLevel="1" x14ac:dyDescent="0.2">
      <c r="A192" s="14" t="s">
        <v>333</v>
      </c>
      <c r="B192" s="47" t="s">
        <v>328</v>
      </c>
      <c r="C192" s="16"/>
      <c r="D192" s="16" t="s">
        <v>329</v>
      </c>
      <c r="E192" s="72"/>
      <c r="F192" s="72"/>
      <c r="G192" s="72"/>
      <c r="H192" s="72"/>
      <c r="I192" s="72"/>
      <c r="J192" s="72"/>
      <c r="K192" s="80">
        <f t="shared" si="60"/>
        <v>50000</v>
      </c>
      <c r="L192" s="80">
        <f t="shared" si="60"/>
        <v>150000</v>
      </c>
      <c r="M192" s="7">
        <f t="shared" si="60"/>
        <v>112512</v>
      </c>
      <c r="N192" s="69">
        <f t="shared" si="59"/>
        <v>37488</v>
      </c>
      <c r="O192" s="69">
        <f t="shared" si="45"/>
        <v>75.007999999999996</v>
      </c>
      <c r="P192" s="69">
        <f t="shared" si="47"/>
        <v>225.02399999999997</v>
      </c>
    </row>
    <row r="193" spans="1:16" ht="33.75" customHeight="1" outlineLevel="1" x14ac:dyDescent="0.2">
      <c r="A193" s="27"/>
      <c r="B193" s="45" t="s">
        <v>330</v>
      </c>
      <c r="C193" s="11" t="s">
        <v>58</v>
      </c>
      <c r="D193" s="11" t="s">
        <v>331</v>
      </c>
      <c r="E193" s="70"/>
      <c r="F193" s="70"/>
      <c r="G193" s="70"/>
      <c r="H193" s="70"/>
      <c r="I193" s="70"/>
      <c r="J193" s="70"/>
      <c r="K193" s="5">
        <v>50000</v>
      </c>
      <c r="L193" s="78">
        <v>150000</v>
      </c>
      <c r="M193" s="5">
        <v>112512</v>
      </c>
      <c r="N193" s="54">
        <f>L193-M193</f>
        <v>37488</v>
      </c>
      <c r="O193" s="54">
        <f t="shared" si="45"/>
        <v>75.007999999999996</v>
      </c>
      <c r="P193" s="54">
        <f t="shared" si="47"/>
        <v>225.02399999999997</v>
      </c>
    </row>
    <row r="194" spans="1:16" ht="32.25" customHeight="1" outlineLevel="1" x14ac:dyDescent="0.2">
      <c r="A194" s="9" t="s">
        <v>334</v>
      </c>
      <c r="B194" s="46" t="s">
        <v>257</v>
      </c>
      <c r="C194" s="12"/>
      <c r="D194" s="12" t="s">
        <v>226</v>
      </c>
      <c r="E194" s="21"/>
      <c r="F194" s="21"/>
      <c r="G194" s="21"/>
      <c r="H194" s="21"/>
      <c r="I194" s="21"/>
      <c r="J194" s="21"/>
      <c r="K194" s="79">
        <f>K195</f>
        <v>3000000</v>
      </c>
      <c r="L194" s="79">
        <f t="shared" ref="L194:N194" si="61">L195</f>
        <v>2250150.0099999998</v>
      </c>
      <c r="M194" s="79">
        <f t="shared" si="61"/>
        <v>0</v>
      </c>
      <c r="N194" s="79">
        <f t="shared" si="61"/>
        <v>2250150.0099999998</v>
      </c>
      <c r="O194" s="55">
        <f t="shared" si="45"/>
        <v>0</v>
      </c>
      <c r="P194" s="55">
        <f t="shared" si="47"/>
        <v>0</v>
      </c>
    </row>
    <row r="195" spans="1:16" ht="26.25" customHeight="1" outlineLevel="1" x14ac:dyDescent="0.2">
      <c r="A195" s="27" t="s">
        <v>335</v>
      </c>
      <c r="B195" s="45" t="s">
        <v>384</v>
      </c>
      <c r="C195" s="11"/>
      <c r="D195" s="11" t="s">
        <v>380</v>
      </c>
      <c r="E195" s="13"/>
      <c r="F195" s="13"/>
      <c r="G195" s="13"/>
      <c r="H195" s="13"/>
      <c r="I195" s="13"/>
      <c r="J195" s="13"/>
      <c r="K195" s="78">
        <f>K196</f>
        <v>3000000</v>
      </c>
      <c r="L195" s="78">
        <f t="shared" ref="L195:M195" si="62">L196</f>
        <v>2250150.0099999998</v>
      </c>
      <c r="M195" s="78">
        <f t="shared" si="62"/>
        <v>0</v>
      </c>
      <c r="N195" s="54">
        <f t="shared" ref="N195:N196" si="63">L195-M195</f>
        <v>2250150.0099999998</v>
      </c>
      <c r="O195" s="54">
        <f t="shared" si="45"/>
        <v>0</v>
      </c>
      <c r="P195" s="54">
        <f t="shared" si="47"/>
        <v>0</v>
      </c>
    </row>
    <row r="196" spans="1:16" s="97" customFormat="1" ht="60" customHeight="1" outlineLevel="1" x14ac:dyDescent="0.2">
      <c r="A196" s="14" t="s">
        <v>463</v>
      </c>
      <c r="B196" s="47" t="s">
        <v>385</v>
      </c>
      <c r="C196" s="16"/>
      <c r="D196" s="16" t="s">
        <v>381</v>
      </c>
      <c r="E196" s="26"/>
      <c r="F196" s="26"/>
      <c r="G196" s="26"/>
      <c r="H196" s="26"/>
      <c r="I196" s="26"/>
      <c r="J196" s="26"/>
      <c r="K196" s="80">
        <f>K197</f>
        <v>3000000</v>
      </c>
      <c r="L196" s="80">
        <f t="shared" ref="L196:M196" si="64">L197</f>
        <v>2250150.0099999998</v>
      </c>
      <c r="M196" s="80">
        <f t="shared" si="64"/>
        <v>0</v>
      </c>
      <c r="N196" s="69">
        <f t="shared" si="63"/>
        <v>2250150.0099999998</v>
      </c>
      <c r="O196" s="69">
        <f t="shared" si="45"/>
        <v>0</v>
      </c>
      <c r="P196" s="69">
        <f t="shared" si="47"/>
        <v>0</v>
      </c>
    </row>
    <row r="197" spans="1:16" ht="26.25" customHeight="1" outlineLevel="1" x14ac:dyDescent="0.2">
      <c r="A197" s="27"/>
      <c r="B197" s="45" t="s">
        <v>383</v>
      </c>
      <c r="C197" s="11" t="s">
        <v>58</v>
      </c>
      <c r="D197" s="11" t="s">
        <v>382</v>
      </c>
      <c r="E197" s="13"/>
      <c r="F197" s="13"/>
      <c r="G197" s="13"/>
      <c r="H197" s="13"/>
      <c r="I197" s="13"/>
      <c r="J197" s="13"/>
      <c r="K197" s="78">
        <v>3000000</v>
      </c>
      <c r="L197" s="78">
        <v>2250150.0099999998</v>
      </c>
      <c r="M197" s="54">
        <v>0</v>
      </c>
      <c r="N197" s="54">
        <f>L197-M197</f>
        <v>2250150.0099999998</v>
      </c>
      <c r="O197" s="54">
        <f t="shared" si="45"/>
        <v>0</v>
      </c>
      <c r="P197" s="54">
        <f t="shared" si="47"/>
        <v>0</v>
      </c>
    </row>
    <row r="198" spans="1:16" ht="33" customHeight="1" outlineLevel="1" x14ac:dyDescent="0.2">
      <c r="A198" s="9" t="s">
        <v>336</v>
      </c>
      <c r="B198" s="46" t="s">
        <v>280</v>
      </c>
      <c r="C198" s="12"/>
      <c r="D198" s="12" t="s">
        <v>281</v>
      </c>
      <c r="E198" s="21"/>
      <c r="F198" s="21"/>
      <c r="G198" s="21"/>
      <c r="H198" s="21"/>
      <c r="I198" s="21"/>
      <c r="J198" s="21"/>
      <c r="K198" s="79">
        <f t="shared" ref="K198:M199" si="65">K199</f>
        <v>10000</v>
      </c>
      <c r="L198" s="79">
        <f t="shared" si="65"/>
        <v>10000</v>
      </c>
      <c r="M198" s="31">
        <f t="shared" si="65"/>
        <v>0</v>
      </c>
      <c r="N198" s="55">
        <f t="shared" ref="N198:N203" si="66">L198-M198</f>
        <v>10000</v>
      </c>
      <c r="O198" s="55">
        <f t="shared" si="45"/>
        <v>0</v>
      </c>
      <c r="P198" s="55">
        <f t="shared" si="47"/>
        <v>0</v>
      </c>
    </row>
    <row r="199" spans="1:16" s="97" customFormat="1" ht="42" customHeight="1" outlineLevel="1" x14ac:dyDescent="0.2">
      <c r="A199" s="14" t="s">
        <v>337</v>
      </c>
      <c r="B199" s="47" t="s">
        <v>283</v>
      </c>
      <c r="C199" s="16"/>
      <c r="D199" s="16" t="s">
        <v>284</v>
      </c>
      <c r="E199" s="26"/>
      <c r="F199" s="26"/>
      <c r="G199" s="26"/>
      <c r="H199" s="26"/>
      <c r="I199" s="26"/>
      <c r="J199" s="26"/>
      <c r="K199" s="80">
        <f t="shared" si="65"/>
        <v>10000</v>
      </c>
      <c r="L199" s="80">
        <f t="shared" si="65"/>
        <v>10000</v>
      </c>
      <c r="M199" s="7">
        <f t="shared" si="65"/>
        <v>0</v>
      </c>
      <c r="N199" s="69">
        <f t="shared" si="66"/>
        <v>10000</v>
      </c>
      <c r="O199" s="69">
        <f t="shared" si="45"/>
        <v>0</v>
      </c>
      <c r="P199" s="69">
        <f t="shared" si="47"/>
        <v>0</v>
      </c>
    </row>
    <row r="200" spans="1:16" ht="22.5" customHeight="1" outlineLevel="1" x14ac:dyDescent="0.2">
      <c r="A200" s="27"/>
      <c r="B200" s="45" t="s">
        <v>285</v>
      </c>
      <c r="C200" s="11" t="s">
        <v>58</v>
      </c>
      <c r="D200" s="11" t="s">
        <v>286</v>
      </c>
      <c r="E200" s="13"/>
      <c r="F200" s="13"/>
      <c r="G200" s="13"/>
      <c r="H200" s="13"/>
      <c r="I200" s="13"/>
      <c r="J200" s="13"/>
      <c r="K200" s="5">
        <v>10000</v>
      </c>
      <c r="L200" s="78">
        <v>10000</v>
      </c>
      <c r="M200" s="54">
        <v>0</v>
      </c>
      <c r="N200" s="54">
        <f t="shared" si="66"/>
        <v>10000</v>
      </c>
      <c r="O200" s="54">
        <f t="shared" si="45"/>
        <v>0</v>
      </c>
      <c r="P200" s="54">
        <f t="shared" si="47"/>
        <v>0</v>
      </c>
    </row>
    <row r="201" spans="1:16" ht="32.25" customHeight="1" outlineLevel="1" x14ac:dyDescent="0.2">
      <c r="A201" s="9" t="s">
        <v>338</v>
      </c>
      <c r="B201" s="48" t="s">
        <v>269</v>
      </c>
      <c r="C201" s="12"/>
      <c r="D201" s="12" t="s">
        <v>274</v>
      </c>
      <c r="E201" s="21"/>
      <c r="F201" s="21"/>
      <c r="G201" s="21"/>
      <c r="H201" s="21"/>
      <c r="I201" s="21"/>
      <c r="J201" s="21"/>
      <c r="K201" s="79">
        <f t="shared" ref="K201:N202" si="67">K202</f>
        <v>0</v>
      </c>
      <c r="L201" s="79">
        <f t="shared" si="67"/>
        <v>108000</v>
      </c>
      <c r="M201" s="79">
        <f t="shared" si="67"/>
        <v>108000</v>
      </c>
      <c r="N201" s="79">
        <f t="shared" si="67"/>
        <v>0</v>
      </c>
      <c r="O201" s="55">
        <f t="shared" ref="O201:O207" si="68">M201/L201*100</f>
        <v>100</v>
      </c>
      <c r="P201" s="55">
        <v>0</v>
      </c>
    </row>
    <row r="202" spans="1:16" s="97" customFormat="1" ht="42" customHeight="1" outlineLevel="1" x14ac:dyDescent="0.2">
      <c r="A202" s="14" t="s">
        <v>339</v>
      </c>
      <c r="B202" s="47" t="s">
        <v>270</v>
      </c>
      <c r="C202" s="16"/>
      <c r="D202" s="16" t="s">
        <v>273</v>
      </c>
      <c r="E202" s="26"/>
      <c r="F202" s="26"/>
      <c r="G202" s="26"/>
      <c r="H202" s="26"/>
      <c r="I202" s="26"/>
      <c r="J202" s="26"/>
      <c r="K202" s="80">
        <f t="shared" si="67"/>
        <v>0</v>
      </c>
      <c r="L202" s="80">
        <f t="shared" si="67"/>
        <v>108000</v>
      </c>
      <c r="M202" s="7">
        <f t="shared" si="67"/>
        <v>108000</v>
      </c>
      <c r="N202" s="69">
        <f t="shared" si="66"/>
        <v>0</v>
      </c>
      <c r="O202" s="69">
        <f t="shared" si="68"/>
        <v>100</v>
      </c>
      <c r="P202" s="69">
        <v>0</v>
      </c>
    </row>
    <row r="203" spans="1:16" ht="26.25" customHeight="1" outlineLevel="1" x14ac:dyDescent="0.2">
      <c r="A203" s="27"/>
      <c r="B203" s="28" t="s">
        <v>271</v>
      </c>
      <c r="C203" s="11" t="s">
        <v>58</v>
      </c>
      <c r="D203" s="41" t="s">
        <v>272</v>
      </c>
      <c r="E203" s="13"/>
      <c r="F203" s="13"/>
      <c r="G203" s="13"/>
      <c r="H203" s="13"/>
      <c r="I203" s="13"/>
      <c r="J203" s="13"/>
      <c r="K203" s="5">
        <v>0</v>
      </c>
      <c r="L203" s="78">
        <v>108000</v>
      </c>
      <c r="M203" s="54">
        <v>108000</v>
      </c>
      <c r="N203" s="54">
        <f t="shared" si="66"/>
        <v>0</v>
      </c>
      <c r="O203" s="54">
        <f t="shared" si="68"/>
        <v>100</v>
      </c>
      <c r="P203" s="54">
        <v>0</v>
      </c>
    </row>
    <row r="204" spans="1:16" ht="40.5" customHeight="1" outlineLevel="1" x14ac:dyDescent="0.2">
      <c r="A204" s="9" t="s">
        <v>464</v>
      </c>
      <c r="B204" s="19" t="s">
        <v>340</v>
      </c>
      <c r="C204" s="12"/>
      <c r="D204" s="73" t="s">
        <v>341</v>
      </c>
      <c r="E204" s="21"/>
      <c r="F204" s="21"/>
      <c r="G204" s="21"/>
      <c r="H204" s="21"/>
      <c r="I204" s="21"/>
      <c r="J204" s="21"/>
      <c r="K204" s="79">
        <f t="shared" ref="K204:N205" si="69">K205</f>
        <v>0</v>
      </c>
      <c r="L204" s="79">
        <f t="shared" si="69"/>
        <v>400000</v>
      </c>
      <c r="M204" s="79">
        <f t="shared" si="69"/>
        <v>74865.649999999994</v>
      </c>
      <c r="N204" s="79">
        <f t="shared" si="69"/>
        <v>325134.34999999998</v>
      </c>
      <c r="O204" s="55">
        <f t="shared" si="68"/>
        <v>18.716412499999997</v>
      </c>
      <c r="P204" s="55">
        <v>0</v>
      </c>
    </row>
    <row r="205" spans="1:16" s="97" customFormat="1" ht="26.25" customHeight="1" outlineLevel="1" x14ac:dyDescent="0.2">
      <c r="A205" s="14" t="s">
        <v>465</v>
      </c>
      <c r="B205" s="15" t="s">
        <v>342</v>
      </c>
      <c r="C205" s="16"/>
      <c r="D205" s="74" t="s">
        <v>343</v>
      </c>
      <c r="E205" s="26"/>
      <c r="F205" s="26"/>
      <c r="G205" s="26"/>
      <c r="H205" s="26"/>
      <c r="I205" s="26"/>
      <c r="J205" s="26"/>
      <c r="K205" s="80">
        <f t="shared" si="69"/>
        <v>0</v>
      </c>
      <c r="L205" s="80">
        <f t="shared" si="69"/>
        <v>400000</v>
      </c>
      <c r="M205" s="69">
        <f t="shared" si="69"/>
        <v>74865.649999999994</v>
      </c>
      <c r="N205" s="69">
        <f t="shared" ref="N205" si="70">L205-M205</f>
        <v>325134.34999999998</v>
      </c>
      <c r="O205" s="69">
        <f t="shared" si="68"/>
        <v>18.716412499999997</v>
      </c>
      <c r="P205" s="69">
        <v>0</v>
      </c>
    </row>
    <row r="206" spans="1:16" ht="26.25" customHeight="1" outlineLevel="1" x14ac:dyDescent="0.2">
      <c r="A206" s="27"/>
      <c r="B206" s="28" t="s">
        <v>344</v>
      </c>
      <c r="C206" s="11" t="s">
        <v>58</v>
      </c>
      <c r="D206" s="41" t="s">
        <v>345</v>
      </c>
      <c r="E206" s="13"/>
      <c r="F206" s="13"/>
      <c r="G206" s="13"/>
      <c r="H206" s="13"/>
      <c r="I206" s="13"/>
      <c r="J206" s="13"/>
      <c r="K206" s="5">
        <v>0</v>
      </c>
      <c r="L206" s="78">
        <v>400000</v>
      </c>
      <c r="M206" s="54">
        <v>74865.649999999994</v>
      </c>
      <c r="N206" s="54">
        <f>L206-M206</f>
        <v>325134.34999999998</v>
      </c>
      <c r="O206" s="54">
        <f t="shared" si="68"/>
        <v>18.716412499999997</v>
      </c>
      <c r="P206" s="54">
        <v>0</v>
      </c>
    </row>
    <row r="207" spans="1:16" s="51" customFormat="1" ht="15.75" x14ac:dyDescent="0.25">
      <c r="A207" s="107"/>
      <c r="B207" s="49" t="s">
        <v>3</v>
      </c>
      <c r="C207" s="50"/>
      <c r="D207" s="50"/>
      <c r="E207" s="21">
        <v>346106.24</v>
      </c>
      <c r="F207" s="21">
        <v>0</v>
      </c>
      <c r="G207" s="21">
        <v>346106.24</v>
      </c>
      <c r="H207" s="21">
        <v>0</v>
      </c>
      <c r="I207" s="21">
        <v>346106.24</v>
      </c>
      <c r="J207" s="21">
        <v>0</v>
      </c>
      <c r="K207" s="85">
        <f>K8+K13+K20+K23+K26+K29+K32+K37+K45+K53+K98+K150+K164+K168+K181+K185+K188+K191+K194+K198+K201+K204</f>
        <v>1175100771.5899999</v>
      </c>
      <c r="L207" s="85">
        <f>L8+L13+L20+L23+L26+L29+L32+L37+L45+L53+L98+L150+L164+L168+L181+L185+L188+L191+L194+L198+L201+L204</f>
        <v>1179162577.7500002</v>
      </c>
      <c r="M207" s="85">
        <f>M8+M13+M20+M23+M26+M29+M32+M37+M45+M53+M98+M150+M164+M168+M181+M185+M188+M191+M194+M198+M201+M204</f>
        <v>438349350.44999999</v>
      </c>
      <c r="N207" s="85">
        <f>N8+N13+N20+N23+N26+N29+N32+N37+N45+N53+N98+N150+N164+N168+N181+N185+N188+N191+N194+N198+N201+N204</f>
        <v>740813227.30000007</v>
      </c>
      <c r="O207" s="55">
        <f t="shared" si="68"/>
        <v>37.174632126337414</v>
      </c>
      <c r="P207" s="55">
        <f t="shared" ref="P207" si="71">M207/K207*100</f>
        <v>37.303128467602001</v>
      </c>
    </row>
    <row r="208" spans="1:16" x14ac:dyDescent="0.2">
      <c r="M208" s="56"/>
      <c r="N208" s="56"/>
      <c r="O208" s="56"/>
      <c r="P208" s="56"/>
    </row>
    <row r="209" spans="13:16" x14ac:dyDescent="0.2">
      <c r="M209" s="56"/>
      <c r="N209" s="56"/>
      <c r="O209" s="56"/>
      <c r="P209" s="56"/>
    </row>
  </sheetData>
  <autoFilter ref="A7:P207"/>
  <mergeCells count="2">
    <mergeCell ref="A3:P3"/>
    <mergeCell ref="A2:P2"/>
  </mergeCells>
  <pageMargins left="0.98425196850393704" right="0.39370078740157483" top="0.74803149606299213" bottom="0.15748031496062992" header="0" footer="0"/>
  <pageSetup paperSize="9" scale="70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МП за 1 полугодие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Пользователь Windows</cp:lastModifiedBy>
  <cp:lastPrinted>2025-07-02T01:58:10Z</cp:lastPrinted>
  <dcterms:created xsi:type="dcterms:W3CDTF">2019-06-18T02:48:46Z</dcterms:created>
  <dcterms:modified xsi:type="dcterms:W3CDTF">2025-07-02T02:20:38Z</dcterms:modified>
</cp:coreProperties>
</file>